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онкурс школы\Питание 2025\"/>
    </mc:Choice>
  </mc:AlternateContent>
  <bookViews>
    <workbookView xWindow="0" yWindow="0" windowWidth="28800" windowHeight="12330"/>
  </bookViews>
  <sheets>
    <sheet name="Меню" sheetId="15" r:id="rId1"/>
  </sheets>
  <definedNames>
    <definedName name="_Hlk156912616" localSheetId="0">Меню!$A$140</definedName>
    <definedName name="_Hlk158885311" localSheetId="0">Меню!$A$92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1" i="15" l="1"/>
  <c r="G261" i="15"/>
  <c r="H261" i="15"/>
  <c r="E261" i="15"/>
  <c r="H254" i="15"/>
  <c r="H229" i="15"/>
  <c r="H223" i="15"/>
  <c r="H199" i="15"/>
  <c r="H206" i="15"/>
  <c r="F179" i="15"/>
  <c r="G179" i="15"/>
  <c r="H179" i="15"/>
  <c r="E179" i="15"/>
  <c r="F10" i="15"/>
  <c r="G10" i="15"/>
  <c r="H10" i="15"/>
  <c r="E10" i="15"/>
  <c r="F17" i="15"/>
  <c r="G17" i="15"/>
  <c r="H17" i="15"/>
  <c r="E17" i="15"/>
  <c r="H39" i="15"/>
  <c r="G39" i="15"/>
  <c r="F39" i="15"/>
  <c r="E39" i="15"/>
  <c r="E46" i="15"/>
  <c r="G46" i="15"/>
  <c r="H46" i="15"/>
  <c r="E59" i="15"/>
  <c r="F66" i="15"/>
  <c r="G66" i="15"/>
  <c r="H66" i="15"/>
  <c r="E66" i="15"/>
  <c r="H59" i="15"/>
  <c r="D261" i="15" l="1"/>
  <c r="D122" i="15"/>
  <c r="C122" i="15"/>
  <c r="D115" i="15"/>
  <c r="C115" i="15"/>
  <c r="H95" i="15"/>
  <c r="E95" i="15"/>
  <c r="D95" i="15"/>
  <c r="C95" i="15"/>
  <c r="D88" i="15"/>
  <c r="C88" i="15"/>
  <c r="D66" i="15"/>
  <c r="C66" i="15"/>
  <c r="D59" i="15"/>
  <c r="F59" i="15"/>
  <c r="G59" i="15"/>
  <c r="C59" i="15"/>
  <c r="D46" i="15"/>
  <c r="C46" i="15"/>
  <c r="D39" i="15"/>
  <c r="C39" i="15"/>
  <c r="D17" i="15"/>
  <c r="C17" i="15"/>
  <c r="D10" i="15"/>
  <c r="C10" i="15"/>
  <c r="C261" i="15"/>
  <c r="D254" i="15"/>
  <c r="C254" i="15"/>
  <c r="D229" i="15"/>
  <c r="C229" i="15"/>
  <c r="D223" i="15"/>
  <c r="C223" i="15"/>
  <c r="D206" i="15"/>
  <c r="C206" i="15"/>
  <c r="D199" i="15"/>
  <c r="E199" i="15"/>
  <c r="F206" i="15"/>
  <c r="G206" i="15"/>
  <c r="E206" i="15"/>
  <c r="C199" i="15"/>
  <c r="G199" i="15"/>
  <c r="F199" i="15"/>
  <c r="D179" i="15"/>
  <c r="C179" i="15"/>
  <c r="D172" i="15"/>
  <c r="C172" i="15"/>
  <c r="D151" i="15"/>
  <c r="C144" i="15"/>
  <c r="D144" i="15"/>
  <c r="F223" i="15" l="1"/>
  <c r="G223" i="15"/>
  <c r="E223" i="15"/>
  <c r="F229" i="15"/>
  <c r="G229" i="15"/>
  <c r="E229" i="15"/>
  <c r="F254" i="15"/>
  <c r="G254" i="15"/>
  <c r="E254" i="15"/>
  <c r="F172" i="15"/>
  <c r="G172" i="15"/>
  <c r="E172" i="15"/>
  <c r="H172" i="15"/>
  <c r="F151" i="15" l="1"/>
  <c r="G151" i="15"/>
  <c r="H151" i="15"/>
  <c r="E151" i="15"/>
  <c r="F144" i="15"/>
  <c r="G144" i="15"/>
  <c r="H144" i="15"/>
  <c r="E144" i="15"/>
  <c r="F122" i="15"/>
  <c r="G122" i="15"/>
  <c r="H122" i="15"/>
  <c r="E122" i="15"/>
  <c r="F115" i="15"/>
  <c r="G115" i="15"/>
  <c r="H115" i="15"/>
  <c r="E115" i="15"/>
  <c r="F95" i="15"/>
  <c r="G95" i="15"/>
  <c r="F88" i="15"/>
  <c r="G88" i="15"/>
  <c r="H88" i="15"/>
  <c r="E88" i="15"/>
  <c r="F46" i="15"/>
  <c r="C151" i="15"/>
</calcChain>
</file>

<file path=xl/sharedStrings.xml><?xml version="1.0" encoding="utf-8"?>
<sst xmlns="http://schemas.openxmlformats.org/spreadsheetml/2006/main" count="406" uniqueCount="136">
  <si>
    <t>День 1 ( Понедельник)</t>
  </si>
  <si>
    <t>№ рецептур</t>
  </si>
  <si>
    <t>Наименование блюд и кулинарных изделий</t>
  </si>
  <si>
    <t>Обучающиеся</t>
  </si>
  <si>
    <t xml:space="preserve"> 1-4 классов (выход, г)</t>
  </si>
  <si>
    <t>Дети из малообеспеченных семей (5-11 классы)  (выход, г)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</si>
  <si>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</si>
  <si>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</si>
  <si>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</si>
  <si>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</si>
  <si>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</si>
  <si>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</si>
  <si>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415/2010</t>
  </si>
  <si>
    <t>Макароны отварные с сыром</t>
  </si>
  <si>
    <t>48/2010</t>
  </si>
  <si>
    <t xml:space="preserve">Ветчина (колбаса в/к) </t>
  </si>
  <si>
    <t>959/2010</t>
  </si>
  <si>
    <t>Чай с лимоном</t>
  </si>
  <si>
    <t>200/10</t>
  </si>
  <si>
    <t>ГОСТ</t>
  </si>
  <si>
    <t xml:space="preserve">Батон нарезной </t>
  </si>
  <si>
    <t>Обед</t>
  </si>
  <si>
    <t>187/2010</t>
  </si>
  <si>
    <t>Щи из св. капусты  и картофеля со сметаной</t>
  </si>
  <si>
    <t>660/2010</t>
  </si>
  <si>
    <t>Биточки рубленые из филе кур</t>
  </si>
  <si>
    <t>316/2010</t>
  </si>
  <si>
    <t>Рис отварной  с маслом</t>
  </si>
  <si>
    <t>868/2010</t>
  </si>
  <si>
    <t>Компот из сухофруктов</t>
  </si>
  <si>
    <t xml:space="preserve">Хлеб ржаной </t>
  </si>
  <si>
    <t>ИТОГО</t>
  </si>
  <si>
    <t>День 2 ( Вторник)</t>
  </si>
  <si>
    <t>298/2/2011</t>
  </si>
  <si>
    <t>Голубцы ленивые</t>
  </si>
  <si>
    <t>42/2010</t>
  </si>
  <si>
    <t>Сыр порционный</t>
  </si>
  <si>
    <t>951/2010</t>
  </si>
  <si>
    <t>Кофейный напиток на молоке</t>
  </si>
  <si>
    <t>Батон нарезной</t>
  </si>
  <si>
    <t>210/2010</t>
  </si>
  <si>
    <t xml:space="preserve">Суп рыбный с картофелем </t>
  </si>
  <si>
    <t>562/2010</t>
  </si>
  <si>
    <t>Гуляш из филе грудки</t>
  </si>
  <si>
    <t>413/2010</t>
  </si>
  <si>
    <t>Макароны отварные с маслом</t>
  </si>
  <si>
    <t>883/2010</t>
  </si>
  <si>
    <t>Кисель плодово-ягодный</t>
  </si>
  <si>
    <t>День 3 ( Среда)</t>
  </si>
  <si>
    <t>467/2010</t>
  </si>
  <si>
    <t>858/2010</t>
  </si>
  <si>
    <t>Яблоко свежее</t>
  </si>
  <si>
    <t>41/2010</t>
  </si>
  <si>
    <t>Масло сливочное</t>
  </si>
  <si>
    <t>944/2010</t>
  </si>
  <si>
    <t>Чай с сахаром</t>
  </si>
  <si>
    <t>378/2010</t>
  </si>
  <si>
    <t>Каша гречневая</t>
  </si>
  <si>
    <t>867/2010</t>
  </si>
  <si>
    <t xml:space="preserve">Компот из изюма </t>
  </si>
  <si>
    <t>День 4 ( Четверг)</t>
  </si>
  <si>
    <t>646/2010</t>
  </si>
  <si>
    <t>Плов из курицы</t>
  </si>
  <si>
    <t>428/2010</t>
  </si>
  <si>
    <t>Яйцо отварное</t>
  </si>
  <si>
    <t>170/2010</t>
  </si>
  <si>
    <t>Борщ из свежей капусты со сметаной</t>
  </si>
  <si>
    <t>299/2010</t>
  </si>
  <si>
    <t xml:space="preserve">Картофельное пюре </t>
  </si>
  <si>
    <t>859/2010</t>
  </si>
  <si>
    <t xml:space="preserve">Компот из свежих яблок </t>
  </si>
  <si>
    <t>День 5 ( Пятница)</t>
  </si>
  <si>
    <t>384/2010</t>
  </si>
  <si>
    <t xml:space="preserve">Каша молочная «Дружба» </t>
  </si>
  <si>
    <t>Какао с молоком</t>
  </si>
  <si>
    <t>197/2010</t>
  </si>
  <si>
    <t>Рассольник со сметаной</t>
  </si>
  <si>
    <t>620/2010</t>
  </si>
  <si>
    <t>Тефтели мясные</t>
  </si>
  <si>
    <t xml:space="preserve">Рис отварной </t>
  </si>
  <si>
    <t>1008/2010</t>
  </si>
  <si>
    <t>Напиток  лимонный</t>
  </si>
  <si>
    <t>День 6 ( Понедельник)</t>
  </si>
  <si>
    <t>536/2010</t>
  </si>
  <si>
    <t>Сосиска отварная</t>
  </si>
  <si>
    <t>65/35</t>
  </si>
  <si>
    <t>60/30</t>
  </si>
  <si>
    <t>943/2010</t>
  </si>
  <si>
    <t>206/2010</t>
  </si>
  <si>
    <t xml:space="preserve">Суп картофельный с горохом </t>
  </si>
  <si>
    <t>610/2010</t>
  </si>
  <si>
    <t>Котлета московская</t>
  </si>
  <si>
    <t>День 7 ( Вторник)</t>
  </si>
  <si>
    <t>Рис отварной</t>
  </si>
  <si>
    <t>178/2010</t>
  </si>
  <si>
    <t>Суп  рисовый с курицей</t>
  </si>
  <si>
    <t>486/2010</t>
  </si>
  <si>
    <t xml:space="preserve">Рыба тушеная с овощами </t>
  </si>
  <si>
    <t>Картофельное пюре</t>
  </si>
  <si>
    <t>День 8 ( Среда)</t>
  </si>
  <si>
    <t>Борщ из свежей капусты и картофеля со сметаной</t>
  </si>
  <si>
    <t>День 9 ( Четверг)</t>
  </si>
  <si>
    <t>Каша молочная геркулесовая</t>
  </si>
  <si>
    <t>Ветчина  (колбаса п/к)</t>
  </si>
  <si>
    <t xml:space="preserve">Щи из свежей капусты со сметаной </t>
  </si>
  <si>
    <t>День 10 ( Пятница)</t>
  </si>
  <si>
    <t>248/2011</t>
  </si>
  <si>
    <t xml:space="preserve">Котлета «Дружба» </t>
  </si>
  <si>
    <t>Суп Крестьянский со сметаной</t>
  </si>
  <si>
    <t>590/2010</t>
  </si>
  <si>
    <t xml:space="preserve">Жаркое по-домашнему </t>
  </si>
  <si>
    <t>250/10</t>
  </si>
  <si>
    <t>60/20</t>
  </si>
  <si>
    <t>180/10</t>
  </si>
  <si>
    <t>70/150</t>
  </si>
  <si>
    <t xml:space="preserve">Запеканка  из творога </t>
  </si>
  <si>
    <t>Джем или со сгущенное молоко</t>
  </si>
  <si>
    <t>201/2010</t>
  </si>
  <si>
    <t>60/15</t>
  </si>
  <si>
    <t>50/20</t>
  </si>
  <si>
    <t>55/15</t>
  </si>
  <si>
    <t>50/190</t>
  </si>
  <si>
    <t>40/150</t>
  </si>
  <si>
    <t>150/10</t>
  </si>
  <si>
    <t>60/150</t>
  </si>
  <si>
    <t>50/15</t>
  </si>
  <si>
    <t>Бифштекс рубленый</t>
  </si>
  <si>
    <t>55/20</t>
  </si>
  <si>
    <t>200/20</t>
  </si>
  <si>
    <t>180/15</t>
  </si>
  <si>
    <t>510/2010</t>
  </si>
  <si>
    <t>Котлета рыбная</t>
  </si>
  <si>
    <t>50/170</t>
  </si>
  <si>
    <t>50/150</t>
  </si>
  <si>
    <t>Филе куриное с овощами</t>
  </si>
  <si>
    <t>220/10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</si>
</sst>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0" fillId="0" borderId="9" xfId="0" applyBorder="1"/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2" fillId="0" borderId="17" xfId="0" applyFont="1" applyBorder="1" applyAlignment="1">
      <alignment horizontal="center" vertical="center" wrapText="1"/>
    </xf>
    <xf numFmtId="17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23" xfId="0" applyFont="1" applyBorder="1"/>
    <xf numFmtId="0" fontId="3" fillId="0" borderId="16" xfId="0" applyFont="1" applyBorder="1"/>
    <xf numFmtId="0" fontId="3" fillId="0" borderId="19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5" xfId="0" applyFont="1" applyBorder="1"/>
    <xf numFmtId="0" fontId="6" fillId="0" borderId="25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tabSelected="1" topLeftCell="A229" workbookViewId="0">
      <selection activeCell="E261" sqref="E261:H261"/>
    </sheetView>
  </sheetViews>
  <sheetFormatPr defaultRowHeight="15" x14ac:dyDescent="0.25"/>
  <cols>
    <col min="1" max="1" width="11.140625" customWidth="1"/>
    <col min="2" max="2" width="33.140625" customWidth="1"/>
    <col min="3" max="3" width="24.7109375" customWidth="1"/>
    <col min="4" max="4" width="23.85546875" customWidth="1"/>
    <col min="5" max="5" width="10.42578125" customWidth="1"/>
  </cols>
  <sheetData>
    <row r="1" spans="1:8" ht="15.75" thickBot="1" x14ac:dyDescent="0.3">
      <c r="A1" s="57" t="s">
        <v>0</v>
      </c>
      <c r="B1" s="58"/>
      <c r="C1" s="58"/>
      <c r="D1" s="58"/>
      <c r="E1" s="58"/>
      <c r="F1" s="58"/>
      <c r="G1" s="58"/>
      <c r="H1" s="59"/>
    </row>
    <row r="2" spans="1:8" ht="59.25" customHeight="1" thickBot="1" x14ac:dyDescent="0.3">
      <c r="A2" s="46" t="s">
        <v>1</v>
      </c>
      <c r="B2" s="33" t="s">
        <v>2</v>
      </c>
      <c r="C2" s="28" t="s">
        <v>3</v>
      </c>
      <c r="D2" s="33" t="s">
        <v>5</v>
      </c>
      <c r="E2" s="35" t="s">
        <v>6</v>
      </c>
      <c r="F2" s="36"/>
      <c r="G2" s="37"/>
      <c r="H2" s="38" t="s">
        <v>7</v>
      </c>
    </row>
    <row r="3" spans="1:8" ht="16.5" customHeight="1" thickBot="1" x14ac:dyDescent="0.3">
      <c r="A3" s="47"/>
      <c r="B3" s="34"/>
      <c r="C3" s="29" t="s">
        <v>4</v>
      </c>
      <c r="D3" s="34"/>
      <c r="E3" s="30" t="s">
        <v>8</v>
      </c>
      <c r="F3" s="30" t="s">
        <v>9</v>
      </c>
      <c r="G3" s="30" t="s">
        <v>10</v>
      </c>
      <c r="H3" s="39"/>
    </row>
    <row r="4" spans="1:8" ht="15.75" thickBot="1" x14ac:dyDescent="0.3">
      <c r="A4" s="23">
        <v>1</v>
      </c>
      <c r="B4" s="25">
        <v>2</v>
      </c>
      <c r="C4" s="31">
        <v>3</v>
      </c>
      <c r="D4" s="25">
        <v>4</v>
      </c>
      <c r="E4" s="25">
        <v>5</v>
      </c>
      <c r="F4" s="25">
        <v>6</v>
      </c>
      <c r="G4" s="25">
        <v>7</v>
      </c>
      <c r="H4" s="27">
        <v>8</v>
      </c>
    </row>
    <row r="5" spans="1:8" ht="15.75" thickBot="1" x14ac:dyDescent="0.3">
      <c r="A5" s="54" t="s">
        <v>11</v>
      </c>
      <c r="B5" s="55"/>
      <c r="C5" s="55"/>
      <c r="D5" s="55"/>
      <c r="E5" s="55"/>
      <c r="F5" s="55"/>
      <c r="G5" s="55"/>
      <c r="H5" s="56"/>
    </row>
    <row r="6" spans="1:8" ht="16.5" customHeight="1" thickBot="1" x14ac:dyDescent="0.3">
      <c r="A6" s="23" t="s">
        <v>12</v>
      </c>
      <c r="B6" s="24" t="s">
        <v>13</v>
      </c>
      <c r="C6" s="25" t="s">
        <v>128</v>
      </c>
      <c r="D6" s="25" t="s">
        <v>129</v>
      </c>
      <c r="E6" s="25">
        <v>17.8</v>
      </c>
      <c r="F6" s="25">
        <v>14.7</v>
      </c>
      <c r="G6" s="25">
        <v>43.7</v>
      </c>
      <c r="H6" s="27">
        <v>376</v>
      </c>
    </row>
    <row r="7" spans="1:8" ht="18" customHeight="1" thickBot="1" x14ac:dyDescent="0.3">
      <c r="A7" s="23" t="s">
        <v>14</v>
      </c>
      <c r="B7" s="24" t="s">
        <v>15</v>
      </c>
      <c r="C7" s="25">
        <v>30</v>
      </c>
      <c r="D7" s="25">
        <v>25</v>
      </c>
      <c r="E7" s="25">
        <v>3.6</v>
      </c>
      <c r="F7" s="25">
        <v>9.9</v>
      </c>
      <c r="G7" s="25">
        <v>0</v>
      </c>
      <c r="H7" s="27">
        <v>104</v>
      </c>
    </row>
    <row r="8" spans="1:8" ht="15.75" thickBot="1" x14ac:dyDescent="0.3">
      <c r="A8" s="23" t="s">
        <v>16</v>
      </c>
      <c r="B8" s="24" t="s">
        <v>17</v>
      </c>
      <c r="C8" s="25" t="s">
        <v>18</v>
      </c>
      <c r="D8" s="25" t="s">
        <v>18</v>
      </c>
      <c r="E8" s="25">
        <v>0.4</v>
      </c>
      <c r="F8" s="25">
        <v>0.2</v>
      </c>
      <c r="G8" s="25">
        <v>14.2</v>
      </c>
      <c r="H8" s="27">
        <v>56</v>
      </c>
    </row>
    <row r="9" spans="1:8" ht="15.75" thickBot="1" x14ac:dyDescent="0.3">
      <c r="A9" s="23" t="s">
        <v>19</v>
      </c>
      <c r="B9" s="24" t="s">
        <v>20</v>
      </c>
      <c r="C9" s="25">
        <v>40</v>
      </c>
      <c r="D9" s="25">
        <v>40</v>
      </c>
      <c r="E9" s="25">
        <v>2.9</v>
      </c>
      <c r="F9" s="25">
        <v>1.1000000000000001</v>
      </c>
      <c r="G9" s="25">
        <v>19.7</v>
      </c>
      <c r="H9" s="27">
        <v>100</v>
      </c>
    </row>
    <row r="10" spans="1:8" ht="15.75" thickBot="1" x14ac:dyDescent="0.3">
      <c r="A10" s="23"/>
      <c r="B10" s="26" t="s">
        <v>31</v>
      </c>
      <c r="C10" s="25">
        <f>200+20+C7+200+10+40</f>
        <v>500</v>
      </c>
      <c r="D10" s="25">
        <f>180+15+D7+200+10+40</f>
        <v>470</v>
      </c>
      <c r="E10" s="25">
        <f>E6+E7+E8+E9</f>
        <v>24.7</v>
      </c>
      <c r="F10" s="25">
        <f t="shared" ref="F10:H10" si="0">F6+F7+F8+F9</f>
        <v>25.900000000000002</v>
      </c>
      <c r="G10" s="25">
        <f t="shared" si="0"/>
        <v>77.600000000000009</v>
      </c>
      <c r="H10" s="25">
        <f t="shared" si="0"/>
        <v>636</v>
      </c>
    </row>
    <row r="11" spans="1:8" ht="15.75" thickBot="1" x14ac:dyDescent="0.3">
      <c r="A11" s="54" t="s">
        <v>21</v>
      </c>
      <c r="B11" s="55"/>
      <c r="C11" s="55"/>
      <c r="D11" s="55"/>
      <c r="E11" s="55"/>
      <c r="F11" s="55"/>
      <c r="G11" s="55"/>
      <c r="H11" s="56"/>
    </row>
    <row r="12" spans="1:8" ht="27" customHeight="1" thickBot="1" x14ac:dyDescent="0.3">
      <c r="A12" s="23" t="s">
        <v>22</v>
      </c>
      <c r="B12" s="24" t="s">
        <v>23</v>
      </c>
      <c r="C12" s="25" t="s">
        <v>111</v>
      </c>
      <c r="D12" s="25" t="s">
        <v>18</v>
      </c>
      <c r="E12" s="25">
        <v>3.9</v>
      </c>
      <c r="F12" s="25">
        <v>4.5</v>
      </c>
      <c r="G12" s="25">
        <v>28.3</v>
      </c>
      <c r="H12" s="27">
        <v>184</v>
      </c>
    </row>
    <row r="13" spans="1:8" ht="16.5" customHeight="1" thickBot="1" x14ac:dyDescent="0.3">
      <c r="A13" s="23" t="s">
        <v>24</v>
      </c>
      <c r="B13" s="24" t="s">
        <v>25</v>
      </c>
      <c r="C13" s="25" t="s">
        <v>112</v>
      </c>
      <c r="D13" s="25" t="s">
        <v>120</v>
      </c>
      <c r="E13" s="25">
        <v>11.6</v>
      </c>
      <c r="F13" s="25">
        <v>4.0999999999999996</v>
      </c>
      <c r="G13" s="25">
        <v>0.4</v>
      </c>
      <c r="H13" s="27">
        <v>80</v>
      </c>
    </row>
    <row r="14" spans="1:8" ht="16.5" customHeight="1" thickBot="1" x14ac:dyDescent="0.3">
      <c r="A14" s="23" t="s">
        <v>26</v>
      </c>
      <c r="B14" s="24" t="s">
        <v>27</v>
      </c>
      <c r="C14" s="25">
        <v>150</v>
      </c>
      <c r="D14" s="25">
        <v>150</v>
      </c>
      <c r="E14" s="25">
        <v>3.7</v>
      </c>
      <c r="F14" s="25">
        <v>5.9</v>
      </c>
      <c r="G14" s="25">
        <v>38.200000000000003</v>
      </c>
      <c r="H14" s="27">
        <v>221</v>
      </c>
    </row>
    <row r="15" spans="1:8" ht="15.75" thickBot="1" x14ac:dyDescent="0.3">
      <c r="A15" s="23" t="s">
        <v>28</v>
      </c>
      <c r="B15" s="24" t="s">
        <v>29</v>
      </c>
      <c r="C15" s="25">
        <v>200</v>
      </c>
      <c r="D15" s="25">
        <v>200</v>
      </c>
      <c r="E15" s="25">
        <v>0.2</v>
      </c>
      <c r="F15" s="25">
        <v>0</v>
      </c>
      <c r="G15" s="25">
        <v>20.8</v>
      </c>
      <c r="H15" s="27">
        <v>83</v>
      </c>
    </row>
    <row r="16" spans="1:8" ht="15.75" thickBot="1" x14ac:dyDescent="0.3">
      <c r="A16" s="23" t="s">
        <v>19</v>
      </c>
      <c r="B16" s="24" t="s">
        <v>30</v>
      </c>
      <c r="C16" s="25">
        <v>50</v>
      </c>
      <c r="D16" s="25">
        <v>50</v>
      </c>
      <c r="E16" s="25">
        <v>4.3</v>
      </c>
      <c r="F16" s="25">
        <v>1.7</v>
      </c>
      <c r="G16" s="25">
        <v>24.2</v>
      </c>
      <c r="H16" s="27">
        <v>130</v>
      </c>
    </row>
    <row r="17" spans="1:8" ht="15.75" thickBot="1" x14ac:dyDescent="0.3">
      <c r="A17" s="23"/>
      <c r="B17" s="26" t="s">
        <v>31</v>
      </c>
      <c r="C17" s="25">
        <f>250+10+60+20+C14+C15+C16</f>
        <v>740</v>
      </c>
      <c r="D17" s="25">
        <f>200+10+55+15+D14+D15+D16</f>
        <v>680</v>
      </c>
      <c r="E17" s="25">
        <f>E12+E13+E14+E15+E16</f>
        <v>23.7</v>
      </c>
      <c r="F17" s="25">
        <f t="shared" ref="F17:H17" si="1">F12+F13+F14+F15+F16</f>
        <v>16.2</v>
      </c>
      <c r="G17" s="25">
        <f t="shared" si="1"/>
        <v>111.9</v>
      </c>
      <c r="H17" s="25">
        <f t="shared" si="1"/>
        <v>698</v>
      </c>
    </row>
    <row r="18" spans="1:8" x14ac:dyDescent="0.25">
      <c r="A18" s="14"/>
      <c r="B18" s="15"/>
      <c r="C18" s="15"/>
      <c r="D18" s="15"/>
      <c r="E18" s="15"/>
      <c r="F18" s="15"/>
      <c r="G18" s="15"/>
      <c r="H18" s="16"/>
    </row>
    <row r="19" spans="1:8" x14ac:dyDescent="0.25">
      <c r="A19" s="17"/>
      <c r="B19" s="18"/>
      <c r="C19" s="18"/>
      <c r="D19" s="18"/>
      <c r="E19" s="18"/>
      <c r="F19" s="18"/>
      <c r="G19" s="18"/>
      <c r="H19" s="19"/>
    </row>
    <row r="20" spans="1:8" x14ac:dyDescent="0.25">
      <c r="A20" s="17"/>
      <c r="B20" s="18"/>
      <c r="C20" s="18"/>
      <c r="D20" s="18"/>
      <c r="E20" s="18"/>
      <c r="F20" s="18"/>
      <c r="G20" s="18"/>
      <c r="H20" s="19"/>
    </row>
    <row r="21" spans="1:8" x14ac:dyDescent="0.25">
      <c r="A21" s="17"/>
      <c r="B21" s="18"/>
      <c r="C21" s="18"/>
      <c r="D21" s="18"/>
      <c r="E21" s="18"/>
      <c r="F21" s="18"/>
      <c r="G21" s="18"/>
      <c r="H21" s="19"/>
    </row>
    <row r="22" spans="1:8" x14ac:dyDescent="0.25">
      <c r="A22" s="17"/>
      <c r="B22" s="18"/>
      <c r="C22" s="18"/>
      <c r="D22" s="18"/>
      <c r="E22" s="18"/>
      <c r="F22" s="18"/>
      <c r="G22" s="18"/>
      <c r="H22" s="19"/>
    </row>
    <row r="23" spans="1:8" x14ac:dyDescent="0.25">
      <c r="A23" s="17"/>
      <c r="B23" s="18"/>
      <c r="C23" s="18"/>
      <c r="D23" s="18"/>
      <c r="E23" s="18"/>
      <c r="F23" s="18"/>
      <c r="G23" s="18"/>
      <c r="H23" s="19"/>
    </row>
    <row r="24" spans="1:8" x14ac:dyDescent="0.25">
      <c r="A24" s="17"/>
      <c r="B24" s="18"/>
      <c r="C24" s="18"/>
      <c r="D24" s="18"/>
      <c r="E24" s="18"/>
      <c r="F24" s="18"/>
      <c r="G24" s="18"/>
      <c r="H24" s="19"/>
    </row>
    <row r="25" spans="1:8" x14ac:dyDescent="0.25">
      <c r="A25" s="17"/>
      <c r="B25" s="18"/>
      <c r="C25" s="18"/>
      <c r="D25" s="18"/>
      <c r="E25" s="18"/>
      <c r="F25" s="18"/>
      <c r="G25" s="18"/>
      <c r="H25" s="19"/>
    </row>
    <row r="26" spans="1:8" x14ac:dyDescent="0.25">
      <c r="A26" s="17"/>
      <c r="B26" s="18"/>
      <c r="C26" s="18"/>
      <c r="D26" s="18"/>
      <c r="E26" s="18"/>
      <c r="F26" s="18"/>
      <c r="G26" s="18"/>
      <c r="H26" s="19"/>
    </row>
    <row r="27" spans="1:8" x14ac:dyDescent="0.25">
      <c r="A27" s="17"/>
      <c r="B27" s="18"/>
      <c r="C27" s="18"/>
      <c r="D27" s="18"/>
      <c r="E27" s="18"/>
      <c r="F27" s="18"/>
      <c r="G27" s="18"/>
      <c r="H27" s="19"/>
    </row>
    <row r="28" spans="1:8" x14ac:dyDescent="0.25">
      <c r="A28" s="20"/>
      <c r="B28" s="21"/>
      <c r="C28" s="21"/>
      <c r="D28" s="21"/>
      <c r="E28" s="21"/>
      <c r="F28" s="21"/>
      <c r="G28" s="21"/>
      <c r="H28" s="22"/>
    </row>
    <row r="29" spans="1:8" ht="15.75" customHeight="1" thickBot="1" x14ac:dyDescent="0.3">
      <c r="A29" s="57" t="s">
        <v>32</v>
      </c>
      <c r="B29" s="58"/>
      <c r="C29" s="58"/>
      <c r="D29" s="58"/>
      <c r="E29" s="58"/>
      <c r="F29" s="58"/>
      <c r="G29" s="58"/>
      <c r="H29" s="59"/>
    </row>
    <row r="30" spans="1:8" ht="59.25" customHeight="1" thickBot="1" x14ac:dyDescent="0.3">
      <c r="A30" s="46" t="s">
        <v>1</v>
      </c>
      <c r="B30" s="33" t="s">
        <v>2</v>
      </c>
      <c r="C30" s="32" t="s">
        <v>3</v>
      </c>
      <c r="D30" s="33" t="s">
        <v>5</v>
      </c>
      <c r="E30" s="35" t="s">
        <v>6</v>
      </c>
      <c r="F30" s="36"/>
      <c r="G30" s="37"/>
      <c r="H30" s="38" t="s">
        <v>7</v>
      </c>
    </row>
    <row r="31" spans="1:8" ht="15" customHeight="1" thickBot="1" x14ac:dyDescent="0.3">
      <c r="A31" s="47"/>
      <c r="B31" s="34"/>
      <c r="C31" s="30" t="s">
        <v>4</v>
      </c>
      <c r="D31" s="34"/>
      <c r="E31" s="30" t="s">
        <v>8</v>
      </c>
      <c r="F31" s="30" t="s">
        <v>9</v>
      </c>
      <c r="G31" s="30" t="s">
        <v>10</v>
      </c>
      <c r="H31" s="39"/>
    </row>
    <row r="32" spans="1:8" ht="15.75" thickBot="1" x14ac:dyDescent="0.3">
      <c r="A32" s="23">
        <v>1</v>
      </c>
      <c r="B32" s="25">
        <v>2</v>
      </c>
      <c r="C32" s="25">
        <v>3</v>
      </c>
      <c r="D32" s="25">
        <v>4</v>
      </c>
      <c r="E32" s="25">
        <v>5</v>
      </c>
      <c r="F32" s="25">
        <v>6</v>
      </c>
      <c r="G32" s="25">
        <v>7</v>
      </c>
      <c r="H32" s="27">
        <v>8</v>
      </c>
    </row>
    <row r="33" spans="1:8" ht="15.75" thickBot="1" x14ac:dyDescent="0.3">
      <c r="A33" s="54" t="s">
        <v>11</v>
      </c>
      <c r="B33" s="55"/>
      <c r="C33" s="55"/>
      <c r="D33" s="55"/>
      <c r="E33" s="55"/>
      <c r="F33" s="55"/>
      <c r="G33" s="55"/>
      <c r="H33" s="56"/>
    </row>
    <row r="34" spans="1:8" ht="15.75" thickBot="1" x14ac:dyDescent="0.3">
      <c r="A34" s="12" t="s">
        <v>90</v>
      </c>
      <c r="B34" s="4" t="s">
        <v>91</v>
      </c>
      <c r="C34" s="3" t="s">
        <v>86</v>
      </c>
      <c r="D34" s="3" t="s">
        <v>120</v>
      </c>
      <c r="E34" s="3">
        <v>7.2</v>
      </c>
      <c r="F34" s="3">
        <v>7.8</v>
      </c>
      <c r="G34" s="3">
        <v>6.6</v>
      </c>
      <c r="H34" s="10">
        <v>126</v>
      </c>
    </row>
    <row r="35" spans="1:8" ht="15.75" thickBot="1" x14ac:dyDescent="0.3">
      <c r="A35" s="12" t="s">
        <v>56</v>
      </c>
      <c r="B35" s="4" t="s">
        <v>57</v>
      </c>
      <c r="C35" s="3">
        <v>150</v>
      </c>
      <c r="D35" s="3">
        <v>150</v>
      </c>
      <c r="E35" s="3">
        <v>9.1999999999999993</v>
      </c>
      <c r="F35" s="3">
        <v>10.6</v>
      </c>
      <c r="G35" s="3">
        <v>47.4</v>
      </c>
      <c r="H35" s="10">
        <v>217</v>
      </c>
    </row>
    <row r="36" spans="1:8" ht="15.75" thickBot="1" x14ac:dyDescent="0.3">
      <c r="A36" s="23" t="s">
        <v>35</v>
      </c>
      <c r="B36" s="24" t="s">
        <v>36</v>
      </c>
      <c r="C36" s="25">
        <v>20</v>
      </c>
      <c r="D36" s="25">
        <v>20</v>
      </c>
      <c r="E36" s="25">
        <v>7.9</v>
      </c>
      <c r="F36" s="25">
        <v>8</v>
      </c>
      <c r="G36" s="25">
        <v>0</v>
      </c>
      <c r="H36" s="27">
        <v>99</v>
      </c>
    </row>
    <row r="37" spans="1:8" ht="15.75" thickBot="1" x14ac:dyDescent="0.3">
      <c r="A37" s="23" t="s">
        <v>37</v>
      </c>
      <c r="B37" s="24" t="s">
        <v>38</v>
      </c>
      <c r="C37" s="25">
        <v>200</v>
      </c>
      <c r="D37" s="25">
        <v>200</v>
      </c>
      <c r="E37" s="25">
        <v>3.2</v>
      </c>
      <c r="F37" s="25">
        <v>2.2000000000000002</v>
      </c>
      <c r="G37" s="25">
        <v>20.2</v>
      </c>
      <c r="H37" s="27">
        <v>140</v>
      </c>
    </row>
    <row r="38" spans="1:8" ht="15.75" thickBot="1" x14ac:dyDescent="0.3">
      <c r="A38" s="23" t="s">
        <v>19</v>
      </c>
      <c r="B38" s="24" t="s">
        <v>39</v>
      </c>
      <c r="C38" s="25">
        <v>40</v>
      </c>
      <c r="D38" s="25">
        <v>40</v>
      </c>
      <c r="E38" s="25">
        <v>2.9</v>
      </c>
      <c r="F38" s="25">
        <v>1.1000000000000001</v>
      </c>
      <c r="G38" s="25">
        <v>19.7</v>
      </c>
      <c r="H38" s="27">
        <v>100</v>
      </c>
    </row>
    <row r="39" spans="1:8" ht="15.75" thickBot="1" x14ac:dyDescent="0.3">
      <c r="A39" s="23"/>
      <c r="B39" s="26" t="s">
        <v>31</v>
      </c>
      <c r="C39" s="25">
        <f>60+30+C35+C36+C37+C38</f>
        <v>500</v>
      </c>
      <c r="D39" s="25">
        <f>55+15+D35+D36+D37+D38</f>
        <v>480</v>
      </c>
      <c r="E39" s="25">
        <f>E34+E35+E36+E37+E38</f>
        <v>30.399999999999995</v>
      </c>
      <c r="F39" s="25">
        <f>F34+F35+F36+F37+F38</f>
        <v>29.7</v>
      </c>
      <c r="G39" s="25">
        <f>G34+G35+G36+G37+G38</f>
        <v>93.9</v>
      </c>
      <c r="H39" s="25">
        <f>H34+H35+H36+H37+H38</f>
        <v>682</v>
      </c>
    </row>
    <row r="40" spans="1:8" ht="15.75" thickBot="1" x14ac:dyDescent="0.3">
      <c r="A40" s="54" t="s">
        <v>21</v>
      </c>
      <c r="B40" s="55"/>
      <c r="C40" s="55"/>
      <c r="D40" s="55"/>
      <c r="E40" s="55"/>
      <c r="F40" s="55"/>
      <c r="G40" s="55"/>
      <c r="H40" s="56"/>
    </row>
    <row r="41" spans="1:8" ht="15.75" thickBot="1" x14ac:dyDescent="0.3">
      <c r="A41" s="23" t="s">
        <v>40</v>
      </c>
      <c r="B41" s="24" t="s">
        <v>41</v>
      </c>
      <c r="C41" s="25" t="s">
        <v>111</v>
      </c>
      <c r="D41" s="25" t="s">
        <v>18</v>
      </c>
      <c r="E41" s="25">
        <v>7</v>
      </c>
      <c r="F41" s="25">
        <v>10.5</v>
      </c>
      <c r="G41" s="25">
        <v>12</v>
      </c>
      <c r="H41" s="27">
        <v>175</v>
      </c>
    </row>
    <row r="42" spans="1:8" ht="15.75" thickBot="1" x14ac:dyDescent="0.3">
      <c r="A42" s="23" t="s">
        <v>42</v>
      </c>
      <c r="B42" s="24" t="s">
        <v>43</v>
      </c>
      <c r="C42" s="25" t="s">
        <v>112</v>
      </c>
      <c r="D42" s="25" t="s">
        <v>120</v>
      </c>
      <c r="E42" s="25">
        <v>3.7</v>
      </c>
      <c r="F42" s="25">
        <v>4</v>
      </c>
      <c r="G42" s="25">
        <v>9.9</v>
      </c>
      <c r="H42" s="27">
        <v>88</v>
      </c>
    </row>
    <row r="43" spans="1:8" ht="15.75" thickBot="1" x14ac:dyDescent="0.3">
      <c r="A43" s="23" t="s">
        <v>44</v>
      </c>
      <c r="B43" s="24" t="s">
        <v>45</v>
      </c>
      <c r="C43" s="25">
        <v>150</v>
      </c>
      <c r="D43" s="25">
        <v>150</v>
      </c>
      <c r="E43" s="25">
        <v>4.7</v>
      </c>
      <c r="F43" s="25">
        <v>4.5999999999999996</v>
      </c>
      <c r="G43" s="25">
        <v>32.200000000000003</v>
      </c>
      <c r="H43" s="27">
        <v>192</v>
      </c>
    </row>
    <row r="44" spans="1:8" ht="15.75" thickBot="1" x14ac:dyDescent="0.3">
      <c r="A44" s="23" t="s">
        <v>46</v>
      </c>
      <c r="B44" s="24" t="s">
        <v>47</v>
      </c>
      <c r="C44" s="25">
        <v>200</v>
      </c>
      <c r="D44" s="25">
        <v>200</v>
      </c>
      <c r="E44" s="25">
        <v>0</v>
      </c>
      <c r="F44" s="25">
        <v>0</v>
      </c>
      <c r="G44" s="25">
        <v>24</v>
      </c>
      <c r="H44" s="27">
        <v>100</v>
      </c>
    </row>
    <row r="45" spans="1:8" ht="15.75" thickBot="1" x14ac:dyDescent="0.3">
      <c r="A45" s="23" t="s">
        <v>19</v>
      </c>
      <c r="B45" s="24" t="s">
        <v>30</v>
      </c>
      <c r="C45" s="25">
        <v>50</v>
      </c>
      <c r="D45" s="25">
        <v>50</v>
      </c>
      <c r="E45" s="25">
        <v>4.3</v>
      </c>
      <c r="F45" s="25">
        <v>1.7</v>
      </c>
      <c r="G45" s="25">
        <v>24.2</v>
      </c>
      <c r="H45" s="27">
        <v>130</v>
      </c>
    </row>
    <row r="46" spans="1:8" ht="15.75" thickBot="1" x14ac:dyDescent="0.3">
      <c r="A46" s="23"/>
      <c r="B46" s="26" t="s">
        <v>31</v>
      </c>
      <c r="C46" s="25">
        <f>250+10+60+20+C43+C44+C45</f>
        <v>740</v>
      </c>
      <c r="D46" s="25">
        <f>200+10+55+15+D43+D44+D45</f>
        <v>680</v>
      </c>
      <c r="E46" s="25">
        <f>E41+E42+E43+E44+E45</f>
        <v>19.7</v>
      </c>
      <c r="F46" s="25">
        <f t="shared" ref="F46:G46" si="2">F41+F42+F43+F44+F45</f>
        <v>20.8</v>
      </c>
      <c r="G46" s="25">
        <f>G41+G42+G43+G44+G45</f>
        <v>102.3</v>
      </c>
      <c r="H46" s="25">
        <f>H41+H42+H43+H44+H45</f>
        <v>685</v>
      </c>
    </row>
    <row r="47" spans="1:8" x14ac:dyDescent="0.25">
      <c r="A47" s="60"/>
      <c r="B47" s="61"/>
      <c r="C47" s="61"/>
      <c r="D47" s="61"/>
      <c r="E47" s="61"/>
      <c r="F47" s="61"/>
      <c r="G47" s="61"/>
      <c r="H47" s="62"/>
    </row>
    <row r="48" spans="1:8" ht="156.75" customHeight="1" x14ac:dyDescent="0.25">
      <c r="A48" s="63"/>
      <c r="B48" s="64"/>
      <c r="C48" s="64"/>
      <c r="D48" s="64"/>
      <c r="E48" s="64"/>
      <c r="F48" s="64"/>
      <c r="G48" s="64"/>
      <c r="H48" s="65"/>
    </row>
    <row r="49" spans="1:8" ht="15.75" thickBot="1" x14ac:dyDescent="0.3">
      <c r="A49" s="57" t="s">
        <v>48</v>
      </c>
      <c r="B49" s="58"/>
      <c r="C49" s="58"/>
      <c r="D49" s="58"/>
      <c r="E49" s="58"/>
      <c r="F49" s="58"/>
      <c r="G49" s="58"/>
      <c r="H49" s="59"/>
    </row>
    <row r="50" spans="1:8" ht="15.75" customHeight="1" thickBot="1" x14ac:dyDescent="0.3">
      <c r="A50" s="46" t="s">
        <v>1</v>
      </c>
      <c r="B50" s="33" t="s">
        <v>2</v>
      </c>
      <c r="C50" s="32" t="s">
        <v>3</v>
      </c>
      <c r="D50" s="33" t="s">
        <v>5</v>
      </c>
      <c r="E50" s="35" t="s">
        <v>6</v>
      </c>
      <c r="F50" s="36"/>
      <c r="G50" s="37"/>
      <c r="H50" s="38" t="s">
        <v>7</v>
      </c>
    </row>
    <row r="51" spans="1:8" ht="45.75" customHeight="1" thickBot="1" x14ac:dyDescent="0.3">
      <c r="A51" s="47"/>
      <c r="B51" s="34"/>
      <c r="C51" s="30" t="s">
        <v>4</v>
      </c>
      <c r="D51" s="34"/>
      <c r="E51" s="30" t="s">
        <v>8</v>
      </c>
      <c r="F51" s="30" t="s">
        <v>9</v>
      </c>
      <c r="G51" s="30" t="s">
        <v>10</v>
      </c>
      <c r="H51" s="39"/>
    </row>
    <row r="52" spans="1:8" ht="15.75" thickBot="1" x14ac:dyDescent="0.3">
      <c r="A52" s="23">
        <v>1</v>
      </c>
      <c r="B52" s="25">
        <v>2</v>
      </c>
      <c r="C52" s="25">
        <v>3</v>
      </c>
      <c r="D52" s="25">
        <v>4</v>
      </c>
      <c r="E52" s="25">
        <v>5</v>
      </c>
      <c r="F52" s="25">
        <v>6</v>
      </c>
      <c r="G52" s="25">
        <v>7</v>
      </c>
      <c r="H52" s="27">
        <v>8</v>
      </c>
    </row>
    <row r="53" spans="1:8" ht="15.75" thickBot="1" x14ac:dyDescent="0.3">
      <c r="A53" s="54" t="s">
        <v>11</v>
      </c>
      <c r="B53" s="55"/>
      <c r="C53" s="55"/>
      <c r="D53" s="55"/>
      <c r="E53" s="55"/>
      <c r="F53" s="55"/>
      <c r="G53" s="55"/>
      <c r="H53" s="56"/>
    </row>
    <row r="54" spans="1:8" ht="15.75" thickBot="1" x14ac:dyDescent="0.3">
      <c r="A54" s="23" t="s">
        <v>49</v>
      </c>
      <c r="B54" s="24" t="s">
        <v>115</v>
      </c>
      <c r="C54" s="25">
        <v>100</v>
      </c>
      <c r="D54" s="25">
        <v>90</v>
      </c>
      <c r="E54" s="25">
        <v>29</v>
      </c>
      <c r="F54" s="25">
        <v>6</v>
      </c>
      <c r="G54" s="25">
        <v>37</v>
      </c>
      <c r="H54" s="27">
        <v>290</v>
      </c>
    </row>
    <row r="55" spans="1:8" ht="15.75" thickBot="1" x14ac:dyDescent="0.3">
      <c r="A55" s="23" t="s">
        <v>19</v>
      </c>
      <c r="B55" s="24" t="s">
        <v>116</v>
      </c>
      <c r="C55" s="25">
        <v>20</v>
      </c>
      <c r="D55" s="25">
        <v>20</v>
      </c>
      <c r="E55" s="25">
        <v>1.4</v>
      </c>
      <c r="F55" s="25">
        <v>1.7</v>
      </c>
      <c r="G55" s="25">
        <v>11.2</v>
      </c>
      <c r="H55" s="27">
        <v>76</v>
      </c>
    </row>
    <row r="56" spans="1:8" ht="15.75" thickBot="1" x14ac:dyDescent="0.3">
      <c r="A56" s="23" t="s">
        <v>50</v>
      </c>
      <c r="B56" s="24" t="s">
        <v>51</v>
      </c>
      <c r="C56" s="25">
        <v>140</v>
      </c>
      <c r="D56" s="25">
        <v>140</v>
      </c>
      <c r="E56" s="25">
        <v>0.6</v>
      </c>
      <c r="F56" s="25">
        <v>0.6</v>
      </c>
      <c r="G56" s="25">
        <v>13.7</v>
      </c>
      <c r="H56" s="27">
        <v>66</v>
      </c>
    </row>
    <row r="57" spans="1:8" ht="15.75" thickBot="1" x14ac:dyDescent="0.3">
      <c r="A57" s="23" t="s">
        <v>54</v>
      </c>
      <c r="B57" s="24" t="s">
        <v>55</v>
      </c>
      <c r="C57" s="25">
        <v>200</v>
      </c>
      <c r="D57" s="25">
        <v>200</v>
      </c>
      <c r="E57" s="25">
        <v>0</v>
      </c>
      <c r="F57" s="25">
        <v>0</v>
      </c>
      <c r="G57" s="25">
        <v>13.3</v>
      </c>
      <c r="H57" s="27">
        <v>56</v>
      </c>
    </row>
    <row r="58" spans="1:8" ht="15.75" thickBot="1" x14ac:dyDescent="0.3">
      <c r="A58" s="23" t="s">
        <v>19</v>
      </c>
      <c r="B58" s="24" t="s">
        <v>39</v>
      </c>
      <c r="C58" s="25">
        <v>40</v>
      </c>
      <c r="D58" s="25">
        <v>40</v>
      </c>
      <c r="E58" s="25">
        <v>2.9</v>
      </c>
      <c r="F58" s="25">
        <v>1.1000000000000001</v>
      </c>
      <c r="G58" s="25">
        <v>19.7</v>
      </c>
      <c r="H58" s="27">
        <v>100</v>
      </c>
    </row>
    <row r="59" spans="1:8" ht="15.75" thickBot="1" x14ac:dyDescent="0.3">
      <c r="A59" s="23"/>
      <c r="B59" s="26" t="s">
        <v>31</v>
      </c>
      <c r="C59" s="25">
        <f>C54+C55+C56+C57+C58</f>
        <v>500</v>
      </c>
      <c r="D59" s="25">
        <f t="shared" ref="D59:H59" si="3">D54+D55+D56+D57+D58</f>
        <v>490</v>
      </c>
      <c r="E59" s="25">
        <f>E54+E55+E56+E57+E58</f>
        <v>33.9</v>
      </c>
      <c r="F59" s="25">
        <f t="shared" si="3"/>
        <v>9.4</v>
      </c>
      <c r="G59" s="25">
        <f t="shared" si="3"/>
        <v>94.9</v>
      </c>
      <c r="H59" s="25">
        <f>H54+H55+H56+H57+H58</f>
        <v>588</v>
      </c>
    </row>
    <row r="60" spans="1:8" ht="15.75" thickBot="1" x14ac:dyDescent="0.3">
      <c r="A60" s="40" t="s">
        <v>21</v>
      </c>
      <c r="B60" s="41"/>
      <c r="C60" s="41"/>
      <c r="D60" s="41"/>
      <c r="E60" s="41"/>
      <c r="F60" s="41"/>
      <c r="G60" s="41"/>
      <c r="H60" s="42"/>
    </row>
    <row r="61" spans="1:8" ht="15.75" thickBot="1" x14ac:dyDescent="0.3">
      <c r="A61" s="12" t="s">
        <v>88</v>
      </c>
      <c r="B61" s="4" t="s">
        <v>89</v>
      </c>
      <c r="C61" s="3" t="s">
        <v>111</v>
      </c>
      <c r="D61" s="3" t="s">
        <v>18</v>
      </c>
      <c r="E61" s="3">
        <v>10.9</v>
      </c>
      <c r="F61" s="3">
        <v>6.4</v>
      </c>
      <c r="G61" s="3">
        <v>13.3</v>
      </c>
      <c r="H61" s="10">
        <v>152</v>
      </c>
    </row>
    <row r="62" spans="1:8" ht="15.75" thickBot="1" x14ac:dyDescent="0.3">
      <c r="A62" s="12" t="s">
        <v>130</v>
      </c>
      <c r="B62" s="4" t="s">
        <v>131</v>
      </c>
      <c r="C62" s="3" t="s">
        <v>112</v>
      </c>
      <c r="D62" s="3" t="s">
        <v>125</v>
      </c>
      <c r="E62" s="25">
        <v>6.6</v>
      </c>
      <c r="F62" s="25">
        <v>1.2</v>
      </c>
      <c r="G62" s="25">
        <v>6.6</v>
      </c>
      <c r="H62" s="27">
        <v>67</v>
      </c>
    </row>
    <row r="63" spans="1:8" ht="15.75" thickBot="1" x14ac:dyDescent="0.3">
      <c r="A63" s="12" t="s">
        <v>56</v>
      </c>
      <c r="B63" s="4" t="s">
        <v>57</v>
      </c>
      <c r="C63" s="3">
        <v>150</v>
      </c>
      <c r="D63" s="3">
        <v>150</v>
      </c>
      <c r="E63" s="3">
        <v>9.1999999999999993</v>
      </c>
      <c r="F63" s="3">
        <v>10.6</v>
      </c>
      <c r="G63" s="3">
        <v>47.4</v>
      </c>
      <c r="H63" s="10">
        <v>217</v>
      </c>
    </row>
    <row r="64" spans="1:8" ht="15.75" thickBot="1" x14ac:dyDescent="0.3">
      <c r="A64" s="23" t="s">
        <v>58</v>
      </c>
      <c r="B64" s="24" t="s">
        <v>59</v>
      </c>
      <c r="C64" s="25">
        <v>200</v>
      </c>
      <c r="D64" s="25">
        <v>200</v>
      </c>
      <c r="E64" s="25">
        <v>1.6</v>
      </c>
      <c r="F64" s="25">
        <v>0</v>
      </c>
      <c r="G64" s="25">
        <v>28.4</v>
      </c>
      <c r="H64" s="27">
        <v>120</v>
      </c>
    </row>
    <row r="65" spans="1:8" ht="15.75" thickBot="1" x14ac:dyDescent="0.3">
      <c r="A65" s="23" t="s">
        <v>19</v>
      </c>
      <c r="B65" s="24" t="s">
        <v>30</v>
      </c>
      <c r="C65" s="25">
        <v>50</v>
      </c>
      <c r="D65" s="25">
        <v>50</v>
      </c>
      <c r="E65" s="25">
        <v>4.3</v>
      </c>
      <c r="F65" s="25">
        <v>1.7</v>
      </c>
      <c r="G65" s="25">
        <v>24.2</v>
      </c>
      <c r="H65" s="27">
        <v>130</v>
      </c>
    </row>
    <row r="66" spans="1:8" ht="15.75" thickBot="1" x14ac:dyDescent="0.3">
      <c r="A66" s="13"/>
      <c r="B66" s="26" t="s">
        <v>31</v>
      </c>
      <c r="C66" s="25">
        <f>250+10+60+20+C63+C64+C65</f>
        <v>740</v>
      </c>
      <c r="D66" s="25">
        <f>200+10+50+15+D63+D64+D65</f>
        <v>675</v>
      </c>
      <c r="E66" s="25">
        <f>E61+E62+E63+E64+E65</f>
        <v>32.6</v>
      </c>
      <c r="F66" s="25">
        <f t="shared" ref="F66:H66" si="4">F61+F62+F63+F64+F65</f>
        <v>19.899999999999999</v>
      </c>
      <c r="G66" s="25">
        <f t="shared" si="4"/>
        <v>119.89999999999999</v>
      </c>
      <c r="H66" s="25">
        <f t="shared" si="4"/>
        <v>686</v>
      </c>
    </row>
    <row r="67" spans="1:8" x14ac:dyDescent="0.25">
      <c r="A67" s="17"/>
      <c r="B67" s="18"/>
      <c r="C67" s="18"/>
      <c r="D67" s="18"/>
      <c r="E67" s="18"/>
      <c r="F67" s="18"/>
      <c r="G67" s="18"/>
      <c r="H67" s="19"/>
    </row>
    <row r="68" spans="1:8" x14ac:dyDescent="0.25">
      <c r="A68" s="17"/>
      <c r="B68" s="18"/>
      <c r="C68" s="18"/>
      <c r="D68" s="18"/>
      <c r="E68" s="18"/>
      <c r="F68" s="18"/>
      <c r="G68" s="18"/>
      <c r="H68" s="19"/>
    </row>
    <row r="69" spans="1:8" x14ac:dyDescent="0.25">
      <c r="A69" s="17"/>
      <c r="B69" s="18"/>
      <c r="C69" s="18"/>
      <c r="D69" s="18"/>
      <c r="E69" s="18"/>
      <c r="F69" s="18"/>
      <c r="G69" s="18"/>
      <c r="H69" s="19"/>
    </row>
    <row r="70" spans="1:8" x14ac:dyDescent="0.25">
      <c r="A70" s="17"/>
      <c r="B70" s="18"/>
      <c r="C70" s="18"/>
      <c r="D70" s="18"/>
      <c r="E70" s="18"/>
      <c r="F70" s="18"/>
      <c r="G70" s="18"/>
      <c r="H70" s="19"/>
    </row>
    <row r="71" spans="1:8" x14ac:dyDescent="0.25">
      <c r="A71" s="17"/>
      <c r="B71" s="18"/>
      <c r="C71" s="18"/>
      <c r="D71" s="18"/>
      <c r="E71" s="18"/>
      <c r="F71" s="18"/>
      <c r="G71" s="18"/>
      <c r="H71" s="19"/>
    </row>
    <row r="72" spans="1:8" x14ac:dyDescent="0.25">
      <c r="A72" s="17"/>
      <c r="B72" s="18"/>
      <c r="C72" s="18"/>
      <c r="D72" s="18"/>
      <c r="E72" s="18"/>
      <c r="F72" s="18"/>
      <c r="G72" s="18"/>
      <c r="H72" s="19"/>
    </row>
    <row r="73" spans="1:8" x14ac:dyDescent="0.25">
      <c r="A73" s="17"/>
      <c r="B73" s="18"/>
      <c r="C73" s="18"/>
      <c r="D73" s="18"/>
      <c r="E73" s="18"/>
      <c r="F73" s="18"/>
      <c r="G73" s="18"/>
      <c r="H73" s="19"/>
    </row>
    <row r="78" spans="1:8" x14ac:dyDescent="0.25">
      <c r="A78" s="20"/>
      <c r="B78" s="21"/>
      <c r="C78" s="21"/>
      <c r="D78" s="21"/>
      <c r="E78" s="21"/>
      <c r="F78" s="21"/>
      <c r="G78" s="21"/>
      <c r="H78" s="22"/>
    </row>
    <row r="79" spans="1:8" ht="15.75" thickBot="1" x14ac:dyDescent="0.3">
      <c r="A79" s="57" t="s">
        <v>60</v>
      </c>
      <c r="B79" s="58"/>
      <c r="C79" s="58"/>
      <c r="D79" s="58"/>
      <c r="E79" s="58"/>
      <c r="F79" s="58"/>
      <c r="G79" s="58"/>
      <c r="H79" s="59"/>
    </row>
    <row r="80" spans="1:8" ht="15.75" customHeight="1" thickBot="1" x14ac:dyDescent="0.3">
      <c r="A80" s="46" t="s">
        <v>1</v>
      </c>
      <c r="B80" s="33" t="s">
        <v>2</v>
      </c>
      <c r="C80" s="32" t="s">
        <v>3</v>
      </c>
      <c r="D80" s="33" t="s">
        <v>5</v>
      </c>
      <c r="E80" s="35" t="s">
        <v>6</v>
      </c>
      <c r="F80" s="36"/>
      <c r="G80" s="37"/>
      <c r="H80" s="38" t="s">
        <v>7</v>
      </c>
    </row>
    <row r="81" spans="1:8" ht="64.5" customHeight="1" thickBot="1" x14ac:dyDescent="0.3">
      <c r="A81" s="47"/>
      <c r="B81" s="34"/>
      <c r="C81" s="30" t="s">
        <v>4</v>
      </c>
      <c r="D81" s="34"/>
      <c r="E81" s="30" t="s">
        <v>8</v>
      </c>
      <c r="F81" s="30" t="s">
        <v>9</v>
      </c>
      <c r="G81" s="30" t="s">
        <v>10</v>
      </c>
      <c r="H81" s="39"/>
    </row>
    <row r="82" spans="1:8" ht="15.75" thickBot="1" x14ac:dyDescent="0.3">
      <c r="A82" s="23">
        <v>1</v>
      </c>
      <c r="B82" s="25">
        <v>2</v>
      </c>
      <c r="C82" s="25">
        <v>3</v>
      </c>
      <c r="D82" s="25">
        <v>4</v>
      </c>
      <c r="E82" s="25">
        <v>5</v>
      </c>
      <c r="F82" s="25">
        <v>6</v>
      </c>
      <c r="G82" s="25">
        <v>7</v>
      </c>
      <c r="H82" s="27">
        <v>8</v>
      </c>
    </row>
    <row r="83" spans="1:8" ht="15.75" thickBot="1" x14ac:dyDescent="0.3">
      <c r="A83" s="54" t="s">
        <v>11</v>
      </c>
      <c r="B83" s="55"/>
      <c r="C83" s="55"/>
      <c r="D83" s="55"/>
      <c r="E83" s="55"/>
      <c r="F83" s="55"/>
      <c r="G83" s="55"/>
      <c r="H83" s="56"/>
    </row>
    <row r="84" spans="1:8" ht="15.75" thickBot="1" x14ac:dyDescent="0.3">
      <c r="A84" s="23" t="s">
        <v>61</v>
      </c>
      <c r="B84" s="24" t="s">
        <v>62</v>
      </c>
      <c r="C84" s="25" t="s">
        <v>132</v>
      </c>
      <c r="D84" s="25" t="s">
        <v>133</v>
      </c>
      <c r="E84" s="25">
        <v>13.2</v>
      </c>
      <c r="F84" s="25">
        <v>24.2</v>
      </c>
      <c r="G84" s="25">
        <v>39.6</v>
      </c>
      <c r="H84" s="27">
        <v>440</v>
      </c>
    </row>
    <row r="85" spans="1:8" ht="15.75" thickBot="1" x14ac:dyDescent="0.3">
      <c r="A85" s="23" t="s">
        <v>63</v>
      </c>
      <c r="B85" s="24" t="s">
        <v>64</v>
      </c>
      <c r="C85" s="25">
        <v>40</v>
      </c>
      <c r="D85" s="25">
        <v>40</v>
      </c>
      <c r="E85" s="25">
        <v>7.2</v>
      </c>
      <c r="F85" s="25">
        <v>2.2999999999999998</v>
      </c>
      <c r="G85" s="25">
        <v>0.6</v>
      </c>
      <c r="H85" s="27">
        <v>86</v>
      </c>
    </row>
    <row r="86" spans="1:8" ht="15.75" thickBot="1" x14ac:dyDescent="0.3">
      <c r="A86" s="23" t="s">
        <v>28</v>
      </c>
      <c r="B86" s="24" t="s">
        <v>29</v>
      </c>
      <c r="C86" s="25">
        <v>200</v>
      </c>
      <c r="D86" s="25">
        <v>200</v>
      </c>
      <c r="E86" s="25">
        <v>0.2</v>
      </c>
      <c r="F86" s="25">
        <v>0</v>
      </c>
      <c r="G86" s="25">
        <v>20.8</v>
      </c>
      <c r="H86" s="27">
        <v>83</v>
      </c>
    </row>
    <row r="87" spans="1:8" ht="15.75" thickBot="1" x14ac:dyDescent="0.3">
      <c r="A87" s="23" t="s">
        <v>19</v>
      </c>
      <c r="B87" s="24" t="s">
        <v>20</v>
      </c>
      <c r="C87" s="25">
        <v>40</v>
      </c>
      <c r="D87" s="25">
        <v>40</v>
      </c>
      <c r="E87" s="25">
        <v>2.9</v>
      </c>
      <c r="F87" s="25">
        <v>1.1000000000000001</v>
      </c>
      <c r="G87" s="25">
        <v>19.7</v>
      </c>
      <c r="H87" s="27">
        <v>100</v>
      </c>
    </row>
    <row r="88" spans="1:8" ht="15.75" thickBot="1" x14ac:dyDescent="0.3">
      <c r="A88" s="23"/>
      <c r="B88" s="26" t="s">
        <v>31</v>
      </c>
      <c r="C88" s="25">
        <f>50+170+C85+C86+C87</f>
        <v>500</v>
      </c>
      <c r="D88" s="25">
        <f>50+150+D85+D86+D87</f>
        <v>480</v>
      </c>
      <c r="E88" s="25">
        <f>E84+E85+E86+E87</f>
        <v>23.499999999999996</v>
      </c>
      <c r="F88" s="25">
        <f t="shared" ref="F88:H88" si="5">F84+F85+F86+F87</f>
        <v>27.6</v>
      </c>
      <c r="G88" s="25">
        <f t="shared" si="5"/>
        <v>80.7</v>
      </c>
      <c r="H88" s="25">
        <f t="shared" si="5"/>
        <v>709</v>
      </c>
    </row>
    <row r="89" spans="1:8" ht="15.75" thickBot="1" x14ac:dyDescent="0.3">
      <c r="A89" s="54" t="s">
        <v>21</v>
      </c>
      <c r="B89" s="55"/>
      <c r="C89" s="55"/>
      <c r="D89" s="55"/>
      <c r="E89" s="55"/>
      <c r="F89" s="55"/>
      <c r="G89" s="55"/>
      <c r="H89" s="56"/>
    </row>
    <row r="90" spans="1:8" ht="30.75" thickBot="1" x14ac:dyDescent="0.3">
      <c r="A90" s="23" t="s">
        <v>65</v>
      </c>
      <c r="B90" s="24" t="s">
        <v>66</v>
      </c>
      <c r="C90" s="25" t="s">
        <v>111</v>
      </c>
      <c r="D90" s="25" t="s">
        <v>18</v>
      </c>
      <c r="E90" s="25">
        <v>10.7</v>
      </c>
      <c r="F90" s="25">
        <v>7.9</v>
      </c>
      <c r="G90" s="25">
        <v>11.1</v>
      </c>
      <c r="H90" s="27">
        <v>158</v>
      </c>
    </row>
    <row r="91" spans="1:8" ht="15.75" thickBot="1" x14ac:dyDescent="0.3">
      <c r="A91" s="23" t="s">
        <v>42</v>
      </c>
      <c r="B91" s="24" t="s">
        <v>134</v>
      </c>
      <c r="C91" s="25" t="s">
        <v>112</v>
      </c>
      <c r="D91" s="25" t="s">
        <v>120</v>
      </c>
      <c r="E91" s="25">
        <v>28.9</v>
      </c>
      <c r="F91" s="25">
        <v>3.6</v>
      </c>
      <c r="G91" s="25">
        <v>0.7</v>
      </c>
      <c r="H91" s="27">
        <v>128</v>
      </c>
    </row>
    <row r="92" spans="1:8" ht="15.75" thickBot="1" x14ac:dyDescent="0.3">
      <c r="A92" s="23" t="s">
        <v>67</v>
      </c>
      <c r="B92" s="24" t="s">
        <v>68</v>
      </c>
      <c r="C92" s="25">
        <v>150</v>
      </c>
      <c r="D92" s="25">
        <v>150</v>
      </c>
      <c r="E92" s="25">
        <v>3.9</v>
      </c>
      <c r="F92" s="25">
        <v>4.0999999999999996</v>
      </c>
      <c r="G92" s="25">
        <v>17.5</v>
      </c>
      <c r="H92" s="27">
        <v>123</v>
      </c>
    </row>
    <row r="93" spans="1:8" ht="15.75" thickBot="1" x14ac:dyDescent="0.3">
      <c r="A93" s="23" t="s">
        <v>69</v>
      </c>
      <c r="B93" s="24" t="s">
        <v>70</v>
      </c>
      <c r="C93" s="25">
        <v>200</v>
      </c>
      <c r="D93" s="25">
        <v>200</v>
      </c>
      <c r="E93" s="25">
        <v>0.4</v>
      </c>
      <c r="F93" s="25">
        <v>0</v>
      </c>
      <c r="G93" s="25">
        <v>44.2</v>
      </c>
      <c r="H93" s="27">
        <v>170</v>
      </c>
    </row>
    <row r="94" spans="1:8" ht="15.75" thickBot="1" x14ac:dyDescent="0.3">
      <c r="A94" s="23" t="s">
        <v>19</v>
      </c>
      <c r="B94" s="24" t="s">
        <v>30</v>
      </c>
      <c r="C94" s="25">
        <v>50</v>
      </c>
      <c r="D94" s="25">
        <v>50</v>
      </c>
      <c r="E94" s="25">
        <v>4.3</v>
      </c>
      <c r="F94" s="25">
        <v>1.7</v>
      </c>
      <c r="G94" s="25">
        <v>24.2</v>
      </c>
      <c r="H94" s="27">
        <v>130</v>
      </c>
    </row>
    <row r="95" spans="1:8" ht="15.75" thickBot="1" x14ac:dyDescent="0.3">
      <c r="A95" s="23"/>
      <c r="B95" s="26" t="s">
        <v>31</v>
      </c>
      <c r="C95" s="25">
        <f>250+10+60+20+C92+C93+C94</f>
        <v>740</v>
      </c>
      <c r="D95" s="25">
        <f>200+10+55+15+D92+D93+D94</f>
        <v>680</v>
      </c>
      <c r="E95" s="25">
        <f>E90+E91+E92+E93+E94</f>
        <v>48.199999999999989</v>
      </c>
      <c r="F95" s="25">
        <f t="shared" ref="F95:G95" si="6">F90+F91+F92+F93+F94</f>
        <v>17.3</v>
      </c>
      <c r="G95" s="25">
        <f t="shared" si="6"/>
        <v>97.7</v>
      </c>
      <c r="H95" s="25">
        <f>H90+H91+H92+H93+H94</f>
        <v>709</v>
      </c>
    </row>
    <row r="96" spans="1:8" x14ac:dyDescent="0.25">
      <c r="A96" s="17"/>
      <c r="B96" s="18"/>
      <c r="C96" s="18"/>
      <c r="D96" s="18"/>
      <c r="E96" s="18"/>
      <c r="F96" s="18"/>
      <c r="G96" s="18"/>
      <c r="H96" s="19"/>
    </row>
    <row r="97" spans="1:8" x14ac:dyDescent="0.25">
      <c r="A97" s="17"/>
      <c r="B97" s="18"/>
      <c r="C97" s="18"/>
      <c r="D97" s="18"/>
      <c r="E97" s="18"/>
      <c r="F97" s="18"/>
      <c r="G97" s="18"/>
      <c r="H97" s="19"/>
    </row>
    <row r="98" spans="1:8" x14ac:dyDescent="0.25">
      <c r="A98" s="17"/>
      <c r="B98" s="18"/>
      <c r="C98" s="18"/>
      <c r="D98" s="18"/>
      <c r="E98" s="18"/>
      <c r="F98" s="18"/>
      <c r="G98" s="18"/>
      <c r="H98" s="19"/>
    </row>
    <row r="99" spans="1:8" x14ac:dyDescent="0.25">
      <c r="A99" s="17"/>
      <c r="B99" s="18"/>
      <c r="C99" s="18"/>
      <c r="D99" s="18"/>
      <c r="E99" s="18"/>
      <c r="F99" s="18"/>
      <c r="G99" s="18"/>
      <c r="H99" s="19"/>
    </row>
    <row r="100" spans="1:8" x14ac:dyDescent="0.25">
      <c r="A100" s="17"/>
      <c r="B100" s="18"/>
      <c r="C100" s="18"/>
      <c r="D100" s="18"/>
      <c r="E100" s="18"/>
      <c r="F100" s="18"/>
      <c r="G100" s="18"/>
      <c r="H100" s="19"/>
    </row>
    <row r="101" spans="1:8" x14ac:dyDescent="0.25">
      <c r="A101" s="17"/>
      <c r="B101" s="18"/>
      <c r="C101" s="18"/>
      <c r="D101" s="18"/>
      <c r="E101" s="18"/>
      <c r="F101" s="18"/>
      <c r="G101" s="18"/>
      <c r="H101" s="19"/>
    </row>
    <row r="102" spans="1:8" x14ac:dyDescent="0.25">
      <c r="A102" s="17"/>
      <c r="B102" s="18"/>
      <c r="C102" s="18"/>
      <c r="D102" s="18"/>
      <c r="E102" s="18"/>
      <c r="F102" s="18"/>
      <c r="G102" s="18"/>
      <c r="H102" s="19"/>
    </row>
    <row r="103" spans="1:8" x14ac:dyDescent="0.25">
      <c r="A103" s="17"/>
      <c r="B103" s="18"/>
      <c r="C103" s="18"/>
      <c r="D103" s="18"/>
      <c r="E103" s="18"/>
      <c r="F103" s="18"/>
      <c r="G103" s="18"/>
      <c r="H103" s="19"/>
    </row>
    <row r="104" spans="1:8" x14ac:dyDescent="0.25">
      <c r="A104" s="17"/>
      <c r="B104" s="18"/>
      <c r="C104" s="18"/>
      <c r="D104" s="18"/>
      <c r="E104" s="18"/>
      <c r="F104" s="18"/>
      <c r="G104" s="18"/>
      <c r="H104" s="19"/>
    </row>
    <row r="105" spans="1:8" ht="30.75" customHeight="1" x14ac:dyDescent="0.25">
      <c r="A105" s="20"/>
      <c r="B105" s="21"/>
      <c r="C105" s="21"/>
      <c r="D105" s="21"/>
      <c r="E105" s="21"/>
      <c r="F105" s="21"/>
      <c r="G105" s="21"/>
      <c r="H105" s="22"/>
    </row>
    <row r="106" spans="1:8" ht="15.75" thickBot="1" x14ac:dyDescent="0.3">
      <c r="A106" s="57" t="s">
        <v>71</v>
      </c>
      <c r="B106" s="58"/>
      <c r="C106" s="58"/>
      <c r="D106" s="58"/>
      <c r="E106" s="58"/>
      <c r="F106" s="58"/>
      <c r="G106" s="58"/>
      <c r="H106" s="59"/>
    </row>
    <row r="107" spans="1:8" ht="15.75" customHeight="1" thickBot="1" x14ac:dyDescent="0.3">
      <c r="A107" s="46" t="s">
        <v>1</v>
      </c>
      <c r="B107" s="33" t="s">
        <v>2</v>
      </c>
      <c r="C107" s="32" t="s">
        <v>3</v>
      </c>
      <c r="D107" s="33" t="s">
        <v>5</v>
      </c>
      <c r="E107" s="35" t="s">
        <v>6</v>
      </c>
      <c r="F107" s="36"/>
      <c r="G107" s="37"/>
      <c r="H107" s="38" t="s">
        <v>7</v>
      </c>
    </row>
    <row r="108" spans="1:8" ht="33" customHeight="1" thickBot="1" x14ac:dyDescent="0.3">
      <c r="A108" s="47"/>
      <c r="B108" s="34"/>
      <c r="C108" s="30" t="s">
        <v>4</v>
      </c>
      <c r="D108" s="34"/>
      <c r="E108" s="30" t="s">
        <v>8</v>
      </c>
      <c r="F108" s="30" t="s">
        <v>9</v>
      </c>
      <c r="G108" s="30" t="s">
        <v>10</v>
      </c>
      <c r="H108" s="39"/>
    </row>
    <row r="109" spans="1:8" ht="15.75" thickBot="1" x14ac:dyDescent="0.3">
      <c r="A109" s="23">
        <v>1</v>
      </c>
      <c r="B109" s="25">
        <v>2</v>
      </c>
      <c r="C109" s="25">
        <v>3</v>
      </c>
      <c r="D109" s="25">
        <v>4</v>
      </c>
      <c r="E109" s="25">
        <v>5</v>
      </c>
      <c r="F109" s="25">
        <v>6</v>
      </c>
      <c r="G109" s="25">
        <v>7</v>
      </c>
      <c r="H109" s="27">
        <v>8</v>
      </c>
    </row>
    <row r="110" spans="1:8" ht="15.75" thickBot="1" x14ac:dyDescent="0.3">
      <c r="A110" s="54" t="s">
        <v>11</v>
      </c>
      <c r="B110" s="55"/>
      <c r="C110" s="55"/>
      <c r="D110" s="55"/>
      <c r="E110" s="55"/>
      <c r="F110" s="55"/>
      <c r="G110" s="55"/>
      <c r="H110" s="56"/>
    </row>
    <row r="111" spans="1:8" ht="15.75" thickBot="1" x14ac:dyDescent="0.3">
      <c r="A111" s="23" t="s">
        <v>72</v>
      </c>
      <c r="B111" s="24" t="s">
        <v>73</v>
      </c>
      <c r="C111" s="25" t="s">
        <v>135</v>
      </c>
      <c r="D111" s="25" t="s">
        <v>18</v>
      </c>
      <c r="E111" s="25">
        <v>9.5</v>
      </c>
      <c r="F111" s="25">
        <v>10.1</v>
      </c>
      <c r="G111" s="25">
        <v>53</v>
      </c>
      <c r="H111" s="27">
        <v>330</v>
      </c>
    </row>
    <row r="112" spans="1:8" ht="15.75" thickBot="1" x14ac:dyDescent="0.3">
      <c r="A112" s="23" t="s">
        <v>14</v>
      </c>
      <c r="B112" s="24" t="s">
        <v>15</v>
      </c>
      <c r="C112" s="25">
        <v>30</v>
      </c>
      <c r="D112" s="25">
        <v>30</v>
      </c>
      <c r="E112" s="25">
        <v>5.0999999999999996</v>
      </c>
      <c r="F112" s="25">
        <v>7.2</v>
      </c>
      <c r="G112" s="25">
        <v>0</v>
      </c>
      <c r="H112" s="27">
        <v>84</v>
      </c>
    </row>
    <row r="113" spans="1:8" ht="15.75" thickBot="1" x14ac:dyDescent="0.3">
      <c r="A113" s="23" t="s">
        <v>16</v>
      </c>
      <c r="B113" s="24" t="s">
        <v>74</v>
      </c>
      <c r="C113" s="25">
        <v>200</v>
      </c>
      <c r="D113" s="25">
        <v>200</v>
      </c>
      <c r="E113" s="25">
        <v>4.8</v>
      </c>
      <c r="F113" s="25">
        <v>4.2</v>
      </c>
      <c r="G113" s="25">
        <v>18.399999999999999</v>
      </c>
      <c r="H113" s="27">
        <v>128</v>
      </c>
    </row>
    <row r="114" spans="1:8" ht="15.75" thickBot="1" x14ac:dyDescent="0.3">
      <c r="A114" s="23" t="s">
        <v>19</v>
      </c>
      <c r="B114" s="24" t="s">
        <v>20</v>
      </c>
      <c r="C114" s="25">
        <v>40</v>
      </c>
      <c r="D114" s="25">
        <v>40</v>
      </c>
      <c r="E114" s="25">
        <v>2.9</v>
      </c>
      <c r="F114" s="25">
        <v>1.1000000000000001</v>
      </c>
      <c r="G114" s="25">
        <v>19.7</v>
      </c>
      <c r="H114" s="27">
        <v>100</v>
      </c>
    </row>
    <row r="115" spans="1:8" ht="15.75" thickBot="1" x14ac:dyDescent="0.3">
      <c r="A115" s="23"/>
      <c r="B115" s="26" t="s">
        <v>31</v>
      </c>
      <c r="C115" s="25">
        <f>220+10+C112+C113+C114</f>
        <v>500</v>
      </c>
      <c r="D115" s="25">
        <f>210+D112+D113+D114</f>
        <v>480</v>
      </c>
      <c r="E115" s="25">
        <f>E111+E112+E113+E114</f>
        <v>22.299999999999997</v>
      </c>
      <c r="F115" s="25">
        <f t="shared" ref="F115:H115" si="7">F111+F112+F113+F114</f>
        <v>22.6</v>
      </c>
      <c r="G115" s="25">
        <f t="shared" si="7"/>
        <v>91.100000000000009</v>
      </c>
      <c r="H115" s="25">
        <f t="shared" si="7"/>
        <v>642</v>
      </c>
    </row>
    <row r="116" spans="1:8" ht="15.75" thickBot="1" x14ac:dyDescent="0.3">
      <c r="A116" s="54" t="s">
        <v>21</v>
      </c>
      <c r="B116" s="55"/>
      <c r="C116" s="55"/>
      <c r="D116" s="55"/>
      <c r="E116" s="55"/>
      <c r="F116" s="55"/>
      <c r="G116" s="55"/>
      <c r="H116" s="56"/>
    </row>
    <row r="117" spans="1:8" ht="15.75" thickBot="1" x14ac:dyDescent="0.3">
      <c r="A117" s="23" t="s">
        <v>75</v>
      </c>
      <c r="B117" s="24" t="s">
        <v>76</v>
      </c>
      <c r="C117" s="25" t="s">
        <v>111</v>
      </c>
      <c r="D117" s="25" t="s">
        <v>18</v>
      </c>
      <c r="E117" s="25">
        <v>15</v>
      </c>
      <c r="F117" s="25">
        <v>5</v>
      </c>
      <c r="G117" s="25">
        <v>17.5</v>
      </c>
      <c r="H117" s="27">
        <v>240</v>
      </c>
    </row>
    <row r="118" spans="1:8" ht="15.75" thickBot="1" x14ac:dyDescent="0.3">
      <c r="A118" s="23" t="s">
        <v>77</v>
      </c>
      <c r="B118" s="24" t="s">
        <v>78</v>
      </c>
      <c r="C118" s="25" t="s">
        <v>112</v>
      </c>
      <c r="D118" s="25" t="s">
        <v>120</v>
      </c>
      <c r="E118" s="25">
        <v>13.4</v>
      </c>
      <c r="F118" s="25">
        <v>8.4</v>
      </c>
      <c r="G118" s="25">
        <v>14.2</v>
      </c>
      <c r="H118" s="27">
        <v>188</v>
      </c>
    </row>
    <row r="119" spans="1:8" ht="15.75" thickBot="1" x14ac:dyDescent="0.3">
      <c r="A119" s="23" t="s">
        <v>44</v>
      </c>
      <c r="B119" s="24" t="s">
        <v>45</v>
      </c>
      <c r="C119" s="25">
        <v>150</v>
      </c>
      <c r="D119" s="25">
        <v>150</v>
      </c>
      <c r="E119" s="25">
        <v>4.7</v>
      </c>
      <c r="F119" s="25">
        <v>4.5999999999999996</v>
      </c>
      <c r="G119" s="25">
        <v>32.200000000000003</v>
      </c>
      <c r="H119" s="27">
        <v>192</v>
      </c>
    </row>
    <row r="120" spans="1:8" ht="15.75" thickBot="1" x14ac:dyDescent="0.3">
      <c r="A120" s="23" t="s">
        <v>80</v>
      </c>
      <c r="B120" s="24" t="s">
        <v>81</v>
      </c>
      <c r="C120" s="25">
        <v>200</v>
      </c>
      <c r="D120" s="25">
        <v>200</v>
      </c>
      <c r="E120" s="25">
        <v>0.2</v>
      </c>
      <c r="F120" s="25">
        <v>0.1</v>
      </c>
      <c r="G120" s="25">
        <v>25.6</v>
      </c>
      <c r="H120" s="27">
        <v>94</v>
      </c>
    </row>
    <row r="121" spans="1:8" ht="15.75" thickBot="1" x14ac:dyDescent="0.3">
      <c r="A121" s="23" t="s">
        <v>19</v>
      </c>
      <c r="B121" s="24" t="s">
        <v>30</v>
      </c>
      <c r="C121" s="25">
        <v>50</v>
      </c>
      <c r="D121" s="25">
        <v>50</v>
      </c>
      <c r="E121" s="25">
        <v>4.3</v>
      </c>
      <c r="F121" s="25">
        <v>1.7</v>
      </c>
      <c r="G121" s="25">
        <v>24.2</v>
      </c>
      <c r="H121" s="27">
        <v>130</v>
      </c>
    </row>
    <row r="122" spans="1:8" ht="15.75" thickBot="1" x14ac:dyDescent="0.3">
      <c r="A122" s="23"/>
      <c r="B122" s="26" t="s">
        <v>31</v>
      </c>
      <c r="C122" s="25">
        <f>250+10+60+20+C119+C120+C121</f>
        <v>740</v>
      </c>
      <c r="D122" s="25">
        <f>200+10+55+15+150+200+50</f>
        <v>680</v>
      </c>
      <c r="E122" s="25">
        <f>E117+E118+E119+E120+E121</f>
        <v>37.6</v>
      </c>
      <c r="F122" s="25">
        <f t="shared" ref="F122:H122" si="8">F117+F118+F119+F120+F121</f>
        <v>19.8</v>
      </c>
      <c r="G122" s="25">
        <f t="shared" si="8"/>
        <v>113.7</v>
      </c>
      <c r="H122" s="25">
        <f t="shared" si="8"/>
        <v>844</v>
      </c>
    </row>
    <row r="123" spans="1:8" x14ac:dyDescent="0.25">
      <c r="A123" s="17"/>
      <c r="B123" s="18"/>
      <c r="C123" s="18"/>
      <c r="D123" s="18"/>
      <c r="E123" s="18"/>
      <c r="F123" s="18"/>
      <c r="G123" s="18"/>
      <c r="H123" s="19"/>
    </row>
    <row r="124" spans="1:8" x14ac:dyDescent="0.25">
      <c r="A124" s="17"/>
      <c r="B124" s="18"/>
      <c r="C124" s="18"/>
      <c r="D124" s="18"/>
      <c r="E124" s="18"/>
      <c r="F124" s="18"/>
      <c r="G124" s="18"/>
      <c r="H124" s="19"/>
    </row>
    <row r="125" spans="1:8" x14ac:dyDescent="0.25">
      <c r="A125" s="17"/>
      <c r="B125" s="18"/>
      <c r="C125" s="18"/>
      <c r="D125" s="18"/>
      <c r="E125" s="18"/>
      <c r="F125" s="18"/>
      <c r="G125" s="18"/>
      <c r="H125" s="19"/>
    </row>
    <row r="126" spans="1:8" x14ac:dyDescent="0.25">
      <c r="A126" s="17"/>
      <c r="B126" s="18"/>
      <c r="C126" s="18"/>
      <c r="D126" s="18"/>
      <c r="E126" s="18"/>
      <c r="F126" s="18"/>
      <c r="G126" s="18"/>
      <c r="H126" s="19"/>
    </row>
    <row r="127" spans="1:8" x14ac:dyDescent="0.25">
      <c r="A127" s="17"/>
      <c r="B127" s="18"/>
      <c r="C127" s="18"/>
      <c r="D127" s="18"/>
      <c r="E127" s="18"/>
      <c r="F127" s="18"/>
      <c r="G127" s="18"/>
      <c r="H127" s="19"/>
    </row>
    <row r="128" spans="1:8" x14ac:dyDescent="0.25">
      <c r="A128" s="17"/>
      <c r="B128" s="18"/>
      <c r="C128" s="18"/>
      <c r="D128" s="18"/>
      <c r="E128" s="18"/>
      <c r="F128" s="18"/>
      <c r="G128" s="18"/>
      <c r="H128" s="19"/>
    </row>
    <row r="129" spans="1:8" x14ac:dyDescent="0.25">
      <c r="A129" s="17"/>
      <c r="B129" s="18"/>
      <c r="C129" s="18"/>
      <c r="D129" s="18"/>
      <c r="E129" s="18"/>
      <c r="F129" s="18"/>
      <c r="G129" s="18"/>
      <c r="H129" s="19"/>
    </row>
    <row r="130" spans="1:8" x14ac:dyDescent="0.25">
      <c r="A130" s="17"/>
      <c r="B130" s="18"/>
      <c r="C130" s="18"/>
      <c r="D130" s="18"/>
      <c r="E130" s="18"/>
      <c r="F130" s="18"/>
      <c r="G130" s="18"/>
      <c r="H130" s="19"/>
    </row>
    <row r="131" spans="1:8" x14ac:dyDescent="0.25">
      <c r="A131" s="17"/>
      <c r="B131" s="18"/>
      <c r="C131" s="18"/>
      <c r="D131" s="18"/>
      <c r="E131" s="18"/>
      <c r="F131" s="18"/>
      <c r="G131" s="18"/>
      <c r="H131" s="19"/>
    </row>
    <row r="132" spans="1:8" ht="60.75" customHeight="1" x14ac:dyDescent="0.25">
      <c r="A132" s="17"/>
      <c r="B132" s="18"/>
      <c r="C132" s="18"/>
      <c r="D132" s="18"/>
      <c r="E132" s="18"/>
      <c r="F132" s="18"/>
      <c r="G132" s="18"/>
      <c r="H132" s="19"/>
    </row>
    <row r="133" spans="1:8" x14ac:dyDescent="0.25">
      <c r="A133" s="20"/>
      <c r="B133" s="21"/>
      <c r="C133" s="21"/>
      <c r="D133" s="21"/>
      <c r="E133" s="21"/>
      <c r="F133" s="21"/>
      <c r="G133" s="21"/>
      <c r="H133" s="22"/>
    </row>
    <row r="134" spans="1:8" ht="15.75" thickBot="1" x14ac:dyDescent="0.3">
      <c r="A134" s="43" t="s">
        <v>82</v>
      </c>
      <c r="B134" s="44"/>
      <c r="C134" s="44"/>
      <c r="D134" s="44"/>
      <c r="E134" s="44"/>
      <c r="F134" s="44"/>
      <c r="G134" s="44"/>
      <c r="H134" s="45"/>
    </row>
    <row r="135" spans="1:8" ht="15.75" customHeight="1" thickBot="1" x14ac:dyDescent="0.3">
      <c r="A135" s="46" t="s">
        <v>1</v>
      </c>
      <c r="B135" s="33" t="s">
        <v>2</v>
      </c>
      <c r="C135" s="32" t="s">
        <v>3</v>
      </c>
      <c r="D135" s="33" t="s">
        <v>5</v>
      </c>
      <c r="E135" s="35" t="s">
        <v>6</v>
      </c>
      <c r="F135" s="36"/>
      <c r="G135" s="37"/>
      <c r="H135" s="38" t="s">
        <v>7</v>
      </c>
    </row>
    <row r="136" spans="1:8" ht="40.5" customHeight="1" thickBot="1" x14ac:dyDescent="0.3">
      <c r="A136" s="47"/>
      <c r="B136" s="34"/>
      <c r="C136" s="30" t="s">
        <v>4</v>
      </c>
      <c r="D136" s="34"/>
      <c r="E136" s="30" t="s">
        <v>8</v>
      </c>
      <c r="F136" s="30" t="s">
        <v>9</v>
      </c>
      <c r="G136" s="30" t="s">
        <v>10</v>
      </c>
      <c r="H136" s="39"/>
    </row>
    <row r="137" spans="1:8" ht="15.75" thickBot="1" x14ac:dyDescent="0.3">
      <c r="A137" s="12">
        <v>1</v>
      </c>
      <c r="B137" s="3">
        <v>2</v>
      </c>
      <c r="C137" s="3">
        <v>3</v>
      </c>
      <c r="D137" s="3">
        <v>4</v>
      </c>
      <c r="E137" s="3">
        <v>5</v>
      </c>
      <c r="F137" s="3">
        <v>6</v>
      </c>
      <c r="G137" s="3">
        <v>7</v>
      </c>
      <c r="H137" s="10">
        <v>8</v>
      </c>
    </row>
    <row r="138" spans="1:8" ht="15.75" thickBot="1" x14ac:dyDescent="0.3">
      <c r="A138" s="40" t="s">
        <v>11</v>
      </c>
      <c r="B138" s="41"/>
      <c r="C138" s="41"/>
      <c r="D138" s="41"/>
      <c r="E138" s="41"/>
      <c r="F138" s="41"/>
      <c r="G138" s="41"/>
      <c r="H138" s="42"/>
    </row>
    <row r="139" spans="1:8" ht="15.75" thickBot="1" x14ac:dyDescent="0.3">
      <c r="A139" s="12" t="s">
        <v>83</v>
      </c>
      <c r="B139" s="4" t="s">
        <v>84</v>
      </c>
      <c r="C139" s="3" t="s">
        <v>85</v>
      </c>
      <c r="D139" s="3" t="s">
        <v>118</v>
      </c>
      <c r="E139" s="3">
        <v>7.6</v>
      </c>
      <c r="F139" s="3">
        <v>12.4</v>
      </c>
      <c r="G139" s="3">
        <v>0</v>
      </c>
      <c r="H139" s="10">
        <v>139</v>
      </c>
    </row>
    <row r="140" spans="1:8" ht="15.75" thickBot="1" x14ac:dyDescent="0.3">
      <c r="A140" s="12" t="s">
        <v>44</v>
      </c>
      <c r="B140" s="4" t="s">
        <v>45</v>
      </c>
      <c r="C140" s="3">
        <v>150</v>
      </c>
      <c r="D140" s="3">
        <v>150</v>
      </c>
      <c r="E140" s="3">
        <v>4.7</v>
      </c>
      <c r="F140" s="3">
        <v>4.5999999999999996</v>
      </c>
      <c r="G140" s="3">
        <v>32.200000000000003</v>
      </c>
      <c r="H140" s="10">
        <v>192</v>
      </c>
    </row>
    <row r="141" spans="1:8" ht="15.75" thickBot="1" x14ac:dyDescent="0.3">
      <c r="A141" s="12" t="s">
        <v>52</v>
      </c>
      <c r="B141" s="4" t="s">
        <v>53</v>
      </c>
      <c r="C141" s="3">
        <v>10</v>
      </c>
      <c r="D141" s="3">
        <v>10</v>
      </c>
      <c r="E141" s="3">
        <v>0.1</v>
      </c>
      <c r="F141" s="3">
        <v>8.1999999999999993</v>
      </c>
      <c r="G141" s="3">
        <v>0.6</v>
      </c>
      <c r="H141" s="10">
        <v>74</v>
      </c>
    </row>
    <row r="142" spans="1:8" ht="15.75" thickBot="1" x14ac:dyDescent="0.3">
      <c r="A142" s="12" t="s">
        <v>87</v>
      </c>
      <c r="B142" s="4" t="s">
        <v>55</v>
      </c>
      <c r="C142" s="3">
        <v>200</v>
      </c>
      <c r="D142" s="3">
        <v>200</v>
      </c>
      <c r="E142" s="3">
        <v>0</v>
      </c>
      <c r="F142" s="3">
        <v>0</v>
      </c>
      <c r="G142" s="3">
        <v>13.3</v>
      </c>
      <c r="H142" s="10">
        <v>56</v>
      </c>
    </row>
    <row r="143" spans="1:8" ht="15.75" thickBot="1" x14ac:dyDescent="0.3">
      <c r="A143" s="12" t="s">
        <v>19</v>
      </c>
      <c r="B143" s="4" t="s">
        <v>20</v>
      </c>
      <c r="C143" s="3">
        <v>40</v>
      </c>
      <c r="D143" s="3">
        <v>40</v>
      </c>
      <c r="E143" s="3">
        <v>2.9</v>
      </c>
      <c r="F143" s="3">
        <v>1.1000000000000001</v>
      </c>
      <c r="G143" s="3">
        <v>19.7</v>
      </c>
      <c r="H143" s="10">
        <v>100</v>
      </c>
    </row>
    <row r="144" spans="1:8" ht="15.75" thickBot="1" x14ac:dyDescent="0.3">
      <c r="A144" s="12"/>
      <c r="B144" s="5" t="s">
        <v>31</v>
      </c>
      <c r="C144" s="3">
        <f>65+35+C140+C141+C142+C143</f>
        <v>500</v>
      </c>
      <c r="D144" s="3">
        <f>60+15+D140+D141+D142+D143</f>
        <v>475</v>
      </c>
      <c r="E144" s="3">
        <f>E139+E140+E141+E142+E143</f>
        <v>15.3</v>
      </c>
      <c r="F144" s="3">
        <f t="shared" ref="F144:H144" si="9">F139+F140+F141+F142+F143</f>
        <v>26.3</v>
      </c>
      <c r="G144" s="3">
        <f t="shared" si="9"/>
        <v>65.800000000000011</v>
      </c>
      <c r="H144" s="3">
        <f t="shared" si="9"/>
        <v>561</v>
      </c>
    </row>
    <row r="145" spans="1:8" ht="15.75" thickBot="1" x14ac:dyDescent="0.3">
      <c r="A145" s="40" t="s">
        <v>21</v>
      </c>
      <c r="B145" s="41"/>
      <c r="C145" s="41"/>
      <c r="D145" s="41"/>
      <c r="E145" s="41"/>
      <c r="F145" s="41"/>
      <c r="G145" s="41"/>
      <c r="H145" s="42"/>
    </row>
    <row r="146" spans="1:8" ht="15.75" thickBot="1" x14ac:dyDescent="0.3">
      <c r="A146" s="12" t="s">
        <v>88</v>
      </c>
      <c r="B146" s="4" t="s">
        <v>89</v>
      </c>
      <c r="C146" s="3" t="s">
        <v>111</v>
      </c>
      <c r="D146" s="3" t="s">
        <v>18</v>
      </c>
      <c r="E146" s="3">
        <v>10.9</v>
      </c>
      <c r="F146" s="3">
        <v>6.4</v>
      </c>
      <c r="G146" s="3">
        <v>13.3</v>
      </c>
      <c r="H146" s="10">
        <v>152</v>
      </c>
    </row>
    <row r="147" spans="1:8" ht="15.75" thickBot="1" x14ac:dyDescent="0.3">
      <c r="A147" s="12" t="s">
        <v>90</v>
      </c>
      <c r="B147" s="4" t="s">
        <v>91</v>
      </c>
      <c r="C147" s="3" t="s">
        <v>112</v>
      </c>
      <c r="D147" s="3" t="s">
        <v>118</v>
      </c>
      <c r="E147" s="3">
        <v>7.2</v>
      </c>
      <c r="F147" s="3">
        <v>7.8</v>
      </c>
      <c r="G147" s="3">
        <v>6.6</v>
      </c>
      <c r="H147" s="10">
        <v>126</v>
      </c>
    </row>
    <row r="148" spans="1:8" ht="15.75" thickBot="1" x14ac:dyDescent="0.3">
      <c r="A148" s="12" t="s">
        <v>56</v>
      </c>
      <c r="B148" s="4" t="s">
        <v>57</v>
      </c>
      <c r="C148" s="3">
        <v>150</v>
      </c>
      <c r="D148" s="3">
        <v>150</v>
      </c>
      <c r="E148" s="3">
        <v>9.1999999999999993</v>
      </c>
      <c r="F148" s="3">
        <v>10.6</v>
      </c>
      <c r="G148" s="3">
        <v>47.4</v>
      </c>
      <c r="H148" s="10">
        <v>217</v>
      </c>
    </row>
    <row r="149" spans="1:8" ht="15.75" thickBot="1" x14ac:dyDescent="0.3">
      <c r="A149" s="12" t="s">
        <v>28</v>
      </c>
      <c r="B149" s="4" t="s">
        <v>29</v>
      </c>
      <c r="C149" s="3">
        <v>200</v>
      </c>
      <c r="D149" s="3">
        <v>200</v>
      </c>
      <c r="E149" s="3">
        <v>0.2</v>
      </c>
      <c r="F149" s="3">
        <v>0</v>
      </c>
      <c r="G149" s="3">
        <v>20.8</v>
      </c>
      <c r="H149" s="10">
        <v>83</v>
      </c>
    </row>
    <row r="150" spans="1:8" ht="15.75" thickBot="1" x14ac:dyDescent="0.3">
      <c r="A150" s="12" t="s">
        <v>19</v>
      </c>
      <c r="B150" s="4" t="s">
        <v>30</v>
      </c>
      <c r="C150" s="3">
        <v>50</v>
      </c>
      <c r="D150" s="3">
        <v>50</v>
      </c>
      <c r="E150" s="3">
        <v>4.3</v>
      </c>
      <c r="F150" s="3">
        <v>1.7</v>
      </c>
      <c r="G150" s="3">
        <v>24.2</v>
      </c>
      <c r="H150" s="10">
        <v>130</v>
      </c>
    </row>
    <row r="151" spans="1:8" ht="15.75" thickBot="1" x14ac:dyDescent="0.3">
      <c r="A151" s="12"/>
      <c r="B151" s="5" t="s">
        <v>31</v>
      </c>
      <c r="C151" s="3">
        <f>250+10+60+30+C148+C149+C150</f>
        <v>750</v>
      </c>
      <c r="D151" s="3">
        <f>200+10+60+15+D148+D149+D150</f>
        <v>685</v>
      </c>
      <c r="E151" s="3">
        <f>E146+E147+E148+E149+E150</f>
        <v>31.8</v>
      </c>
      <c r="F151" s="3">
        <f t="shared" ref="F151:H151" si="10">F146+F147+F148+F149+F150</f>
        <v>26.499999999999996</v>
      </c>
      <c r="G151" s="3">
        <f t="shared" si="10"/>
        <v>112.3</v>
      </c>
      <c r="H151" s="3">
        <f t="shared" si="10"/>
        <v>708</v>
      </c>
    </row>
    <row r="152" spans="1:8" x14ac:dyDescent="0.25">
      <c r="A152" s="48"/>
      <c r="B152" s="49"/>
      <c r="C152" s="49"/>
      <c r="D152" s="49"/>
      <c r="E152" s="49"/>
      <c r="F152" s="49"/>
      <c r="G152" s="49"/>
      <c r="H152" s="50"/>
    </row>
    <row r="153" spans="1:8" x14ac:dyDescent="0.25">
      <c r="A153" s="51"/>
      <c r="B153" s="52"/>
      <c r="C153" s="52"/>
      <c r="D153" s="52"/>
      <c r="E153" s="52"/>
      <c r="F153" s="52"/>
      <c r="G153" s="52"/>
      <c r="H153" s="53"/>
    </row>
    <row r="154" spans="1:8" x14ac:dyDescent="0.25">
      <c r="A154" s="9"/>
      <c r="B154" s="2"/>
      <c r="C154" s="2"/>
      <c r="D154" s="2"/>
      <c r="E154" s="2"/>
      <c r="F154" s="2"/>
      <c r="G154" s="2"/>
      <c r="H154" s="6"/>
    </row>
    <row r="155" spans="1:8" x14ac:dyDescent="0.25">
      <c r="A155" s="9"/>
      <c r="B155" s="2"/>
      <c r="C155" s="2"/>
      <c r="D155" s="2"/>
      <c r="E155" s="2"/>
      <c r="F155" s="2"/>
      <c r="G155" s="2"/>
      <c r="H155" s="6"/>
    </row>
    <row r="156" spans="1:8" x14ac:dyDescent="0.25">
      <c r="A156" s="9"/>
      <c r="B156" s="2"/>
      <c r="C156" s="2"/>
      <c r="D156" s="2"/>
      <c r="E156" s="2"/>
      <c r="F156" s="2"/>
      <c r="G156" s="2"/>
      <c r="H156" s="6"/>
    </row>
    <row r="157" spans="1:8" x14ac:dyDescent="0.25">
      <c r="A157" s="9"/>
      <c r="B157" s="2"/>
      <c r="C157" s="2"/>
      <c r="D157" s="2"/>
      <c r="E157" s="2"/>
      <c r="F157" s="2"/>
      <c r="G157" s="2"/>
      <c r="H157" s="6"/>
    </row>
    <row r="158" spans="1:8" x14ac:dyDescent="0.25">
      <c r="A158" s="9"/>
      <c r="B158" s="2"/>
      <c r="C158" s="2"/>
      <c r="D158" s="2"/>
      <c r="E158" s="2"/>
      <c r="F158" s="2"/>
      <c r="G158" s="2"/>
      <c r="H158" s="6"/>
    </row>
    <row r="159" spans="1:8" x14ac:dyDescent="0.25">
      <c r="A159" s="9"/>
      <c r="B159" s="2"/>
      <c r="C159" s="2"/>
      <c r="D159" s="2"/>
      <c r="E159" s="2"/>
      <c r="F159" s="2"/>
      <c r="G159" s="2"/>
      <c r="H159" s="6"/>
    </row>
    <row r="160" spans="1:8" ht="48" customHeight="1" x14ac:dyDescent="0.25">
      <c r="A160" s="9"/>
      <c r="B160" s="2"/>
      <c r="C160" s="2"/>
      <c r="D160" s="2"/>
      <c r="E160" s="2"/>
      <c r="F160" s="2"/>
      <c r="G160" s="2"/>
      <c r="H160" s="6"/>
    </row>
    <row r="161" spans="1:8" x14ac:dyDescent="0.25">
      <c r="A161" s="1"/>
      <c r="B161" s="7"/>
      <c r="C161" s="7"/>
      <c r="D161" s="7"/>
      <c r="E161" s="7"/>
      <c r="F161" s="7"/>
      <c r="G161" s="7"/>
      <c r="H161" s="8"/>
    </row>
    <row r="162" spans="1:8" ht="15.75" thickBot="1" x14ac:dyDescent="0.3">
      <c r="A162" s="43" t="s">
        <v>92</v>
      </c>
      <c r="B162" s="44"/>
      <c r="C162" s="44"/>
      <c r="D162" s="44"/>
      <c r="E162" s="44"/>
      <c r="F162" s="44"/>
      <c r="G162" s="44"/>
      <c r="H162" s="45"/>
    </row>
    <row r="163" spans="1:8" ht="15.75" customHeight="1" thickBot="1" x14ac:dyDescent="0.3">
      <c r="A163" s="46" t="s">
        <v>1</v>
      </c>
      <c r="B163" s="33" t="s">
        <v>2</v>
      </c>
      <c r="C163" s="32" t="s">
        <v>3</v>
      </c>
      <c r="D163" s="33" t="s">
        <v>5</v>
      </c>
      <c r="E163" s="35" t="s">
        <v>6</v>
      </c>
      <c r="F163" s="36"/>
      <c r="G163" s="37"/>
      <c r="H163" s="38" t="s">
        <v>7</v>
      </c>
    </row>
    <row r="164" spans="1:8" ht="48.75" customHeight="1" thickBot="1" x14ac:dyDescent="0.3">
      <c r="A164" s="47"/>
      <c r="B164" s="34"/>
      <c r="C164" s="30" t="s">
        <v>4</v>
      </c>
      <c r="D164" s="34"/>
      <c r="E164" s="30" t="s">
        <v>8</v>
      </c>
      <c r="F164" s="30" t="s">
        <v>9</v>
      </c>
      <c r="G164" s="30" t="s">
        <v>10</v>
      </c>
      <c r="H164" s="39"/>
    </row>
    <row r="165" spans="1:8" ht="15.75" thickBot="1" x14ac:dyDescent="0.3">
      <c r="A165" s="12">
        <v>1</v>
      </c>
      <c r="B165" s="3">
        <v>2</v>
      </c>
      <c r="C165" s="3">
        <v>3</v>
      </c>
      <c r="D165" s="3">
        <v>4</v>
      </c>
      <c r="E165" s="3">
        <v>5</v>
      </c>
      <c r="F165" s="3">
        <v>6</v>
      </c>
      <c r="G165" s="3">
        <v>7</v>
      </c>
      <c r="H165" s="10">
        <v>8</v>
      </c>
    </row>
    <row r="166" spans="1:8" ht="15.75" thickBot="1" x14ac:dyDescent="0.3">
      <c r="A166" s="40" t="s">
        <v>11</v>
      </c>
      <c r="B166" s="41"/>
      <c r="C166" s="41"/>
      <c r="D166" s="41"/>
      <c r="E166" s="41"/>
      <c r="F166" s="41"/>
      <c r="G166" s="41"/>
      <c r="H166" s="42"/>
    </row>
    <row r="167" spans="1:8" ht="15.75" thickBot="1" x14ac:dyDescent="0.3">
      <c r="A167" s="12" t="s">
        <v>42</v>
      </c>
      <c r="B167" s="4" t="s">
        <v>43</v>
      </c>
      <c r="C167" s="3" t="s">
        <v>85</v>
      </c>
      <c r="D167" s="3" t="s">
        <v>119</v>
      </c>
      <c r="E167" s="25">
        <v>9.1</v>
      </c>
      <c r="F167" s="25">
        <v>0.7</v>
      </c>
      <c r="G167" s="25">
        <v>3.3</v>
      </c>
      <c r="H167" s="27">
        <v>57</v>
      </c>
    </row>
    <row r="168" spans="1:8" ht="15.75" thickBot="1" x14ac:dyDescent="0.3">
      <c r="A168" s="12" t="s">
        <v>26</v>
      </c>
      <c r="B168" s="4" t="s">
        <v>93</v>
      </c>
      <c r="C168" s="3">
        <v>150</v>
      </c>
      <c r="D168" s="3">
        <v>150</v>
      </c>
      <c r="E168" s="3">
        <v>3.7</v>
      </c>
      <c r="F168" s="3">
        <v>5.9</v>
      </c>
      <c r="G168" s="3">
        <v>38.200000000000003</v>
      </c>
      <c r="H168" s="10">
        <v>221</v>
      </c>
    </row>
    <row r="169" spans="1:8" ht="15.75" thickBot="1" x14ac:dyDescent="0.3">
      <c r="A169" s="12" t="s">
        <v>52</v>
      </c>
      <c r="B169" s="4" t="s">
        <v>53</v>
      </c>
      <c r="C169" s="3">
        <v>10</v>
      </c>
      <c r="D169" s="3">
        <v>10</v>
      </c>
      <c r="E169" s="3">
        <v>0.1</v>
      </c>
      <c r="F169" s="3">
        <v>8.1999999999999993</v>
      </c>
      <c r="G169" s="3">
        <v>0.6</v>
      </c>
      <c r="H169" s="10">
        <v>74</v>
      </c>
    </row>
    <row r="170" spans="1:8" ht="15.75" thickBot="1" x14ac:dyDescent="0.3">
      <c r="A170" s="12" t="s">
        <v>87</v>
      </c>
      <c r="B170" s="4" t="s">
        <v>17</v>
      </c>
      <c r="C170" s="3" t="s">
        <v>18</v>
      </c>
      <c r="D170" s="3" t="s">
        <v>18</v>
      </c>
      <c r="E170" s="3">
        <v>0.4</v>
      </c>
      <c r="F170" s="3">
        <v>0.2</v>
      </c>
      <c r="G170" s="3">
        <v>14.2</v>
      </c>
      <c r="H170" s="10">
        <v>56</v>
      </c>
    </row>
    <row r="171" spans="1:8" ht="15.75" thickBot="1" x14ac:dyDescent="0.3">
      <c r="A171" s="12" t="s">
        <v>19</v>
      </c>
      <c r="B171" s="4" t="s">
        <v>20</v>
      </c>
      <c r="C171" s="3">
        <v>40</v>
      </c>
      <c r="D171" s="3">
        <v>40</v>
      </c>
      <c r="E171" s="3">
        <v>2.9</v>
      </c>
      <c r="F171" s="3">
        <v>1.1000000000000001</v>
      </c>
      <c r="G171" s="3">
        <v>19.7</v>
      </c>
      <c r="H171" s="10">
        <v>100</v>
      </c>
    </row>
    <row r="172" spans="1:8" ht="15.75" thickBot="1" x14ac:dyDescent="0.3">
      <c r="A172" s="12"/>
      <c r="B172" s="5" t="s">
        <v>31</v>
      </c>
      <c r="C172" s="3">
        <f>65+35+C168+C169+C171+200+10</f>
        <v>510</v>
      </c>
      <c r="D172" s="3">
        <f>50+20+D168+D169+D171+200+10</f>
        <v>480</v>
      </c>
      <c r="E172" s="3">
        <f>E167+E168+E169+E170+E171</f>
        <v>16.2</v>
      </c>
      <c r="F172" s="3">
        <f t="shared" ref="F172:G172" si="11">F167+F168+F169+F170+F171</f>
        <v>16.100000000000001</v>
      </c>
      <c r="G172" s="3">
        <f t="shared" si="11"/>
        <v>76</v>
      </c>
      <c r="H172" s="10">
        <f>H167+H168+H169+H170+H171</f>
        <v>508</v>
      </c>
    </row>
    <row r="173" spans="1:8" ht="15.75" thickBot="1" x14ac:dyDescent="0.3">
      <c r="A173" s="40" t="s">
        <v>21</v>
      </c>
      <c r="B173" s="41"/>
      <c r="C173" s="41"/>
      <c r="D173" s="41"/>
      <c r="E173" s="41"/>
      <c r="F173" s="41"/>
      <c r="G173" s="41"/>
      <c r="H173" s="42"/>
    </row>
    <row r="174" spans="1:8" ht="30.75" thickBot="1" x14ac:dyDescent="0.3">
      <c r="A174" s="12" t="s">
        <v>65</v>
      </c>
      <c r="B174" s="4" t="s">
        <v>100</v>
      </c>
      <c r="C174" s="3" t="s">
        <v>111</v>
      </c>
      <c r="D174" s="3" t="s">
        <v>18</v>
      </c>
      <c r="E174" s="3">
        <v>10.7</v>
      </c>
      <c r="F174" s="3">
        <v>7.9</v>
      </c>
      <c r="G174" s="3">
        <v>11.1</v>
      </c>
      <c r="H174" s="10">
        <v>158</v>
      </c>
    </row>
    <row r="175" spans="1:8" ht="15.75" thickBot="1" x14ac:dyDescent="0.3">
      <c r="A175" s="12" t="s">
        <v>96</v>
      </c>
      <c r="B175" s="4" t="s">
        <v>97</v>
      </c>
      <c r="C175" s="3" t="s">
        <v>112</v>
      </c>
      <c r="D175" s="3" t="s">
        <v>120</v>
      </c>
      <c r="E175" s="3">
        <v>15</v>
      </c>
      <c r="F175" s="3">
        <v>4.8</v>
      </c>
      <c r="G175" s="3">
        <v>3.9</v>
      </c>
      <c r="H175" s="10">
        <v>118</v>
      </c>
    </row>
    <row r="176" spans="1:8" ht="15.75" thickBot="1" x14ac:dyDescent="0.3">
      <c r="A176" s="12" t="s">
        <v>67</v>
      </c>
      <c r="B176" s="4" t="s">
        <v>98</v>
      </c>
      <c r="C176" s="3">
        <v>150</v>
      </c>
      <c r="D176" s="3">
        <v>150</v>
      </c>
      <c r="E176" s="3">
        <v>3</v>
      </c>
      <c r="F176" s="3">
        <v>8</v>
      </c>
      <c r="G176" s="3">
        <v>18</v>
      </c>
      <c r="H176" s="10">
        <v>180</v>
      </c>
    </row>
    <row r="177" spans="1:8" ht="15.75" thickBot="1" x14ac:dyDescent="0.3">
      <c r="A177" s="12" t="s">
        <v>58</v>
      </c>
      <c r="B177" s="4" t="s">
        <v>59</v>
      </c>
      <c r="C177" s="3">
        <v>200</v>
      </c>
      <c r="D177" s="3">
        <v>200</v>
      </c>
      <c r="E177" s="3">
        <v>1.6</v>
      </c>
      <c r="F177" s="3">
        <v>0</v>
      </c>
      <c r="G177" s="3">
        <v>28.4</v>
      </c>
      <c r="H177" s="10">
        <v>120</v>
      </c>
    </row>
    <row r="178" spans="1:8" ht="15.75" thickBot="1" x14ac:dyDescent="0.3">
      <c r="A178" s="12" t="s">
        <v>19</v>
      </c>
      <c r="B178" s="4" t="s">
        <v>30</v>
      </c>
      <c r="C178" s="3">
        <v>50</v>
      </c>
      <c r="D178" s="3">
        <v>50</v>
      </c>
      <c r="E178" s="3">
        <v>4.3</v>
      </c>
      <c r="F178" s="3">
        <v>1.7</v>
      </c>
      <c r="G178" s="3">
        <v>24.2</v>
      </c>
      <c r="H178" s="10">
        <v>130</v>
      </c>
    </row>
    <row r="179" spans="1:8" ht="15.75" thickBot="1" x14ac:dyDescent="0.3">
      <c r="A179" s="12"/>
      <c r="B179" s="5" t="s">
        <v>31</v>
      </c>
      <c r="C179" s="3">
        <f>250+10+60+20+C176+C177+C178</f>
        <v>740</v>
      </c>
      <c r="D179" s="3">
        <f>200+10+55+15+150+200+50</f>
        <v>680</v>
      </c>
      <c r="E179" s="3">
        <f>E174+E175+E176+E177+E178</f>
        <v>34.6</v>
      </c>
      <c r="F179" s="3">
        <f t="shared" ref="F179:H179" si="12">F174+F175+F176+F177+F178</f>
        <v>22.4</v>
      </c>
      <c r="G179" s="3">
        <f t="shared" si="12"/>
        <v>85.6</v>
      </c>
      <c r="H179" s="3">
        <f t="shared" si="12"/>
        <v>706</v>
      </c>
    </row>
    <row r="180" spans="1:8" x14ac:dyDescent="0.25">
      <c r="A180" s="9"/>
      <c r="B180" s="2"/>
      <c r="C180" s="2"/>
      <c r="D180" s="2"/>
      <c r="E180" s="2"/>
      <c r="F180" s="2"/>
      <c r="G180" s="2"/>
      <c r="H180" s="6"/>
    </row>
    <row r="181" spans="1:8" x14ac:dyDescent="0.25">
      <c r="A181" s="9"/>
      <c r="B181" s="2"/>
      <c r="C181" s="2"/>
      <c r="D181" s="2"/>
      <c r="E181" s="2"/>
      <c r="F181" s="2"/>
      <c r="G181" s="2"/>
      <c r="H181" s="6"/>
    </row>
    <row r="182" spans="1:8" x14ac:dyDescent="0.25">
      <c r="A182" s="9"/>
      <c r="B182" s="2"/>
      <c r="C182" s="2"/>
      <c r="D182" s="2"/>
      <c r="E182" s="2"/>
      <c r="F182" s="2"/>
      <c r="G182" s="2"/>
      <c r="H182" s="6"/>
    </row>
    <row r="183" spans="1:8" x14ac:dyDescent="0.25">
      <c r="A183" s="9"/>
      <c r="B183" s="2"/>
      <c r="C183" s="2"/>
      <c r="D183" s="2"/>
      <c r="E183" s="2"/>
      <c r="F183" s="2"/>
      <c r="G183" s="2"/>
      <c r="H183" s="6"/>
    </row>
    <row r="184" spans="1:8" x14ac:dyDescent="0.25">
      <c r="A184" s="9"/>
      <c r="B184" s="2"/>
      <c r="C184" s="2"/>
      <c r="D184" s="2"/>
      <c r="E184" s="2"/>
      <c r="F184" s="2"/>
      <c r="G184" s="2"/>
      <c r="H184" s="6"/>
    </row>
    <row r="185" spans="1:8" x14ac:dyDescent="0.25">
      <c r="A185" s="9"/>
      <c r="B185" s="2"/>
      <c r="C185" s="2"/>
      <c r="D185" s="2"/>
      <c r="E185" s="2"/>
      <c r="F185" s="2"/>
      <c r="G185" s="2"/>
      <c r="H185" s="6"/>
    </row>
    <row r="186" spans="1:8" x14ac:dyDescent="0.25">
      <c r="A186" s="9"/>
      <c r="B186" s="2"/>
      <c r="C186" s="2"/>
      <c r="D186" s="2"/>
      <c r="E186" s="2"/>
      <c r="F186" s="2"/>
      <c r="G186" s="2"/>
      <c r="H186" s="6"/>
    </row>
    <row r="187" spans="1:8" x14ac:dyDescent="0.25">
      <c r="A187" s="9"/>
      <c r="B187" s="2"/>
      <c r="C187" s="2"/>
      <c r="D187" s="2"/>
      <c r="E187" s="2"/>
      <c r="F187" s="2"/>
      <c r="G187" s="2"/>
      <c r="H187" s="6"/>
    </row>
    <row r="188" spans="1:8" ht="31.5" customHeight="1" x14ac:dyDescent="0.25">
      <c r="A188" s="9"/>
      <c r="B188" s="2"/>
      <c r="C188" s="2"/>
      <c r="D188" s="2"/>
      <c r="E188" s="2"/>
      <c r="F188" s="2"/>
      <c r="G188" s="2"/>
      <c r="H188" s="6"/>
    </row>
    <row r="189" spans="1:8" x14ac:dyDescent="0.25">
      <c r="A189" s="1"/>
      <c r="B189" s="7"/>
      <c r="C189" s="7"/>
      <c r="D189" s="7"/>
      <c r="E189" s="7"/>
      <c r="F189" s="7"/>
      <c r="G189" s="7"/>
      <c r="H189" s="8"/>
    </row>
    <row r="190" spans="1:8" ht="15.75" thickBot="1" x14ac:dyDescent="0.3">
      <c r="A190" s="43" t="s">
        <v>99</v>
      </c>
      <c r="B190" s="44"/>
      <c r="C190" s="44"/>
      <c r="D190" s="44"/>
      <c r="E190" s="44"/>
      <c r="F190" s="44"/>
      <c r="G190" s="44"/>
      <c r="H190" s="45"/>
    </row>
    <row r="191" spans="1:8" ht="15.75" customHeight="1" thickBot="1" x14ac:dyDescent="0.3">
      <c r="A191" s="46" t="s">
        <v>1</v>
      </c>
      <c r="B191" s="33" t="s">
        <v>2</v>
      </c>
      <c r="C191" s="32" t="s">
        <v>3</v>
      </c>
      <c r="D191" s="33" t="s">
        <v>5</v>
      </c>
      <c r="E191" s="35" t="s">
        <v>6</v>
      </c>
      <c r="F191" s="36"/>
      <c r="G191" s="37"/>
      <c r="H191" s="38" t="s">
        <v>7</v>
      </c>
    </row>
    <row r="192" spans="1:8" ht="48" customHeight="1" thickBot="1" x14ac:dyDescent="0.3">
      <c r="A192" s="47"/>
      <c r="B192" s="34"/>
      <c r="C192" s="30" t="s">
        <v>4</v>
      </c>
      <c r="D192" s="34"/>
      <c r="E192" s="30" t="s">
        <v>8</v>
      </c>
      <c r="F192" s="30" t="s">
        <v>9</v>
      </c>
      <c r="G192" s="30" t="s">
        <v>10</v>
      </c>
      <c r="H192" s="39"/>
    </row>
    <row r="193" spans="1:8" ht="15.75" thickBot="1" x14ac:dyDescent="0.3">
      <c r="A193" s="12">
        <v>1</v>
      </c>
      <c r="B193" s="3">
        <v>2</v>
      </c>
      <c r="C193" s="3">
        <v>3</v>
      </c>
      <c r="D193" s="3">
        <v>4</v>
      </c>
      <c r="E193" s="3">
        <v>5</v>
      </c>
      <c r="F193" s="3">
        <v>6</v>
      </c>
      <c r="G193" s="3">
        <v>7</v>
      </c>
      <c r="H193" s="10">
        <v>8</v>
      </c>
    </row>
    <row r="194" spans="1:8" ht="15.75" thickBot="1" x14ac:dyDescent="0.3">
      <c r="A194" s="40" t="s">
        <v>11</v>
      </c>
      <c r="B194" s="41"/>
      <c r="C194" s="41"/>
      <c r="D194" s="41"/>
      <c r="E194" s="41"/>
      <c r="F194" s="41"/>
      <c r="G194" s="41"/>
      <c r="H194" s="42"/>
    </row>
    <row r="195" spans="1:8" ht="15.75" thickBot="1" x14ac:dyDescent="0.3">
      <c r="A195" s="23" t="s">
        <v>33</v>
      </c>
      <c r="B195" s="24" t="s">
        <v>34</v>
      </c>
      <c r="C195" s="25" t="s">
        <v>121</v>
      </c>
      <c r="D195" s="25" t="s">
        <v>122</v>
      </c>
      <c r="E195" s="25">
        <v>21.6</v>
      </c>
      <c r="F195" s="25">
        <v>6.7</v>
      </c>
      <c r="G195" s="25">
        <v>13.9</v>
      </c>
      <c r="H195" s="27">
        <v>216</v>
      </c>
    </row>
    <row r="196" spans="1:8" ht="15.75" thickBot="1" x14ac:dyDescent="0.3">
      <c r="A196" s="23" t="s">
        <v>35</v>
      </c>
      <c r="B196" s="24" t="s">
        <v>36</v>
      </c>
      <c r="C196" s="25">
        <v>20</v>
      </c>
      <c r="D196" s="25">
        <v>20</v>
      </c>
      <c r="E196" s="25">
        <v>4.8</v>
      </c>
      <c r="F196" s="25">
        <v>5.9</v>
      </c>
      <c r="G196" s="25">
        <v>0.1</v>
      </c>
      <c r="H196" s="27">
        <v>102</v>
      </c>
    </row>
    <row r="197" spans="1:8" ht="15.75" thickBot="1" x14ac:dyDescent="0.3">
      <c r="A197" s="23" t="s">
        <v>28</v>
      </c>
      <c r="B197" s="24" t="s">
        <v>29</v>
      </c>
      <c r="C197" s="25">
        <v>200</v>
      </c>
      <c r="D197" s="25">
        <v>200</v>
      </c>
      <c r="E197" s="25">
        <v>2</v>
      </c>
      <c r="F197" s="25">
        <v>0</v>
      </c>
      <c r="G197" s="25">
        <v>20.8</v>
      </c>
      <c r="H197" s="27">
        <v>83</v>
      </c>
    </row>
    <row r="198" spans="1:8" ht="15.75" thickBot="1" x14ac:dyDescent="0.3">
      <c r="A198" s="23" t="s">
        <v>19</v>
      </c>
      <c r="B198" s="24" t="s">
        <v>39</v>
      </c>
      <c r="C198" s="25">
        <v>40</v>
      </c>
      <c r="D198" s="25">
        <v>40</v>
      </c>
      <c r="E198" s="25">
        <v>2.9</v>
      </c>
      <c r="F198" s="25">
        <v>1.1000000000000001</v>
      </c>
      <c r="G198" s="25">
        <v>19.7</v>
      </c>
      <c r="H198" s="27">
        <v>100</v>
      </c>
    </row>
    <row r="199" spans="1:8" ht="15.75" thickBot="1" x14ac:dyDescent="0.3">
      <c r="A199" s="23"/>
      <c r="B199" s="26" t="s">
        <v>31</v>
      </c>
      <c r="C199" s="25">
        <f>50+190+C196+C197+C198</f>
        <v>500</v>
      </c>
      <c r="D199" s="25">
        <f>40+150+D196+D197+D198</f>
        <v>450</v>
      </c>
      <c r="E199" s="25">
        <f>E195+E196+E197+E198</f>
        <v>31.3</v>
      </c>
      <c r="F199" s="25">
        <f>F195+F196+F197+F198</f>
        <v>13.700000000000001</v>
      </c>
      <c r="G199" s="25">
        <f>G195+G196+G197+G198</f>
        <v>54.5</v>
      </c>
      <c r="H199" s="25">
        <f>H195+H196+H197+H198</f>
        <v>501</v>
      </c>
    </row>
    <row r="200" spans="1:8" ht="15.75" thickBot="1" x14ac:dyDescent="0.3">
      <c r="A200" s="40" t="s">
        <v>21</v>
      </c>
      <c r="B200" s="41"/>
      <c r="C200" s="41"/>
      <c r="D200" s="41"/>
      <c r="E200" s="41"/>
      <c r="F200" s="41"/>
      <c r="G200" s="41"/>
      <c r="H200" s="42"/>
    </row>
    <row r="201" spans="1:8" ht="15.75" thickBot="1" x14ac:dyDescent="0.3">
      <c r="A201" s="12" t="s">
        <v>94</v>
      </c>
      <c r="B201" s="4" t="s">
        <v>95</v>
      </c>
      <c r="C201" s="3" t="s">
        <v>111</v>
      </c>
      <c r="D201" s="3" t="s">
        <v>18</v>
      </c>
      <c r="E201" s="3">
        <v>10.5</v>
      </c>
      <c r="F201" s="3">
        <v>7.2</v>
      </c>
      <c r="G201" s="3">
        <v>29.3</v>
      </c>
      <c r="H201" s="10">
        <v>225</v>
      </c>
    </row>
    <row r="202" spans="1:8" ht="15.75" thickBot="1" x14ac:dyDescent="0.3">
      <c r="A202" s="12" t="s">
        <v>42</v>
      </c>
      <c r="B202" s="4" t="s">
        <v>43</v>
      </c>
      <c r="C202" s="3" t="s">
        <v>112</v>
      </c>
      <c r="D202" s="3" t="s">
        <v>120</v>
      </c>
      <c r="E202" s="3">
        <v>3.7</v>
      </c>
      <c r="F202" s="3">
        <v>4</v>
      </c>
      <c r="G202" s="3">
        <v>9</v>
      </c>
      <c r="H202" s="10">
        <v>108</v>
      </c>
    </row>
    <row r="203" spans="1:8" ht="15.75" thickBot="1" x14ac:dyDescent="0.3">
      <c r="A203" s="12" t="s">
        <v>44</v>
      </c>
      <c r="B203" s="4" t="s">
        <v>45</v>
      </c>
      <c r="C203" s="3">
        <v>150</v>
      </c>
      <c r="D203" s="3">
        <v>150</v>
      </c>
      <c r="E203" s="3">
        <v>4.7</v>
      </c>
      <c r="F203" s="3">
        <v>4.5999999999999996</v>
      </c>
      <c r="G203" s="3">
        <v>32.200000000000003</v>
      </c>
      <c r="H203" s="10">
        <v>192</v>
      </c>
    </row>
    <row r="204" spans="1:8" ht="15.75" thickBot="1" x14ac:dyDescent="0.3">
      <c r="A204" s="12" t="s">
        <v>87</v>
      </c>
      <c r="B204" s="4" t="s">
        <v>17</v>
      </c>
      <c r="C204" s="3" t="s">
        <v>18</v>
      </c>
      <c r="D204" s="3" t="s">
        <v>18</v>
      </c>
      <c r="E204" s="3">
        <v>0.4</v>
      </c>
      <c r="F204" s="3">
        <v>0.2</v>
      </c>
      <c r="G204" s="3">
        <v>14.2</v>
      </c>
      <c r="H204" s="10">
        <v>56</v>
      </c>
    </row>
    <row r="205" spans="1:8" ht="15.75" thickBot="1" x14ac:dyDescent="0.3">
      <c r="A205" s="12" t="s">
        <v>19</v>
      </c>
      <c r="B205" s="4" t="s">
        <v>30</v>
      </c>
      <c r="C205" s="3">
        <v>50</v>
      </c>
      <c r="D205" s="3">
        <v>50</v>
      </c>
      <c r="E205" s="3">
        <v>4.3</v>
      </c>
      <c r="F205" s="3">
        <v>1.7</v>
      </c>
      <c r="G205" s="3">
        <v>24.2</v>
      </c>
      <c r="H205" s="10">
        <v>130</v>
      </c>
    </row>
    <row r="206" spans="1:8" ht="15.75" thickBot="1" x14ac:dyDescent="0.3">
      <c r="A206" s="12"/>
      <c r="B206" s="5" t="s">
        <v>31</v>
      </c>
      <c r="C206" s="3">
        <f>250+10+60+20+C203+210+C205</f>
        <v>750</v>
      </c>
      <c r="D206" s="3">
        <f>200+10+55+15+D203+210+D205</f>
        <v>690</v>
      </c>
      <c r="E206" s="3">
        <f>E201+E202+E203+E204+E205</f>
        <v>23.599999999999998</v>
      </c>
      <c r="F206" s="3">
        <f t="shared" ref="F206:H206" si="13">F201+F202+F203+F204+F205</f>
        <v>17.7</v>
      </c>
      <c r="G206" s="3">
        <f t="shared" si="13"/>
        <v>108.9</v>
      </c>
      <c r="H206" s="3">
        <f>H201+H202+H203+H204+H205</f>
        <v>711</v>
      </c>
    </row>
    <row r="211" spans="1:8" ht="126.75" customHeight="1" x14ac:dyDescent="0.25"/>
    <row r="213" spans="1:8" ht="15.75" thickBot="1" x14ac:dyDescent="0.3">
      <c r="A213" s="43" t="s">
        <v>101</v>
      </c>
      <c r="B213" s="44"/>
      <c r="C213" s="44"/>
      <c r="D213" s="44"/>
      <c r="E213" s="44"/>
      <c r="F213" s="44"/>
      <c r="G213" s="44"/>
      <c r="H213" s="45"/>
    </row>
    <row r="214" spans="1:8" ht="15.75" customHeight="1" thickBot="1" x14ac:dyDescent="0.3">
      <c r="A214" s="46" t="s">
        <v>1</v>
      </c>
      <c r="B214" s="33" t="s">
        <v>2</v>
      </c>
      <c r="C214" s="32" t="s">
        <v>3</v>
      </c>
      <c r="D214" s="33" t="s">
        <v>5</v>
      </c>
      <c r="E214" s="35" t="s">
        <v>6</v>
      </c>
      <c r="F214" s="36"/>
      <c r="G214" s="37"/>
      <c r="H214" s="38" t="s">
        <v>7</v>
      </c>
    </row>
    <row r="215" spans="1:8" ht="48.75" customHeight="1" thickBot="1" x14ac:dyDescent="0.3">
      <c r="A215" s="47"/>
      <c r="B215" s="34"/>
      <c r="C215" s="30" t="s">
        <v>4</v>
      </c>
      <c r="D215" s="34"/>
      <c r="E215" s="30" t="s">
        <v>8</v>
      </c>
      <c r="F215" s="30" t="s">
        <v>9</v>
      </c>
      <c r="G215" s="30" t="s">
        <v>10</v>
      </c>
      <c r="H215" s="39"/>
    </row>
    <row r="216" spans="1:8" ht="15.75" thickBot="1" x14ac:dyDescent="0.3">
      <c r="A216" s="12">
        <v>1</v>
      </c>
      <c r="B216" s="3">
        <v>2</v>
      </c>
      <c r="C216" s="3">
        <v>3</v>
      </c>
      <c r="D216" s="3">
        <v>4</v>
      </c>
      <c r="E216" s="3">
        <v>5</v>
      </c>
      <c r="F216" s="3">
        <v>6</v>
      </c>
      <c r="G216" s="3">
        <v>7</v>
      </c>
      <c r="H216" s="10">
        <v>8</v>
      </c>
    </row>
    <row r="217" spans="1:8" ht="15.75" thickBot="1" x14ac:dyDescent="0.3">
      <c r="A217" s="40" t="s">
        <v>11</v>
      </c>
      <c r="B217" s="41"/>
      <c r="C217" s="41"/>
      <c r="D217" s="41"/>
      <c r="E217" s="41"/>
      <c r="F217" s="41"/>
      <c r="G217" s="41"/>
      <c r="H217" s="42"/>
    </row>
    <row r="218" spans="1:8" ht="15.75" thickBot="1" x14ac:dyDescent="0.3">
      <c r="A218" s="12" t="s">
        <v>72</v>
      </c>
      <c r="B218" s="4" t="s">
        <v>102</v>
      </c>
      <c r="C218" s="3" t="s">
        <v>113</v>
      </c>
      <c r="D218" s="3" t="s">
        <v>123</v>
      </c>
      <c r="E218" s="25">
        <v>5.8</v>
      </c>
      <c r="F218" s="25">
        <v>7.7</v>
      </c>
      <c r="G218" s="25">
        <v>25.6</v>
      </c>
      <c r="H218" s="27">
        <v>189</v>
      </c>
    </row>
    <row r="219" spans="1:8" ht="15.75" thickBot="1" x14ac:dyDescent="0.3">
      <c r="A219" s="12" t="s">
        <v>14</v>
      </c>
      <c r="B219" s="4" t="s">
        <v>103</v>
      </c>
      <c r="C219" s="3">
        <v>20</v>
      </c>
      <c r="D219" s="3">
        <v>20</v>
      </c>
      <c r="E219" s="25">
        <v>3</v>
      </c>
      <c r="F219" s="25">
        <v>0.9</v>
      </c>
      <c r="G219" s="25">
        <v>0</v>
      </c>
      <c r="H219" s="27">
        <v>55</v>
      </c>
    </row>
    <row r="220" spans="1:8" ht="15.75" thickBot="1" x14ac:dyDescent="0.3">
      <c r="A220" s="12" t="s">
        <v>37</v>
      </c>
      <c r="B220" s="4" t="s">
        <v>38</v>
      </c>
      <c r="C220" s="3">
        <v>200</v>
      </c>
      <c r="D220" s="3">
        <v>200</v>
      </c>
      <c r="E220" s="25">
        <v>3.2</v>
      </c>
      <c r="F220" s="25">
        <v>2.2000000000000002</v>
      </c>
      <c r="G220" s="25">
        <v>20.2</v>
      </c>
      <c r="H220" s="27">
        <v>140</v>
      </c>
    </row>
    <row r="221" spans="1:8" ht="15.75" thickBot="1" x14ac:dyDescent="0.3">
      <c r="A221" s="12" t="s">
        <v>50</v>
      </c>
      <c r="B221" s="4" t="s">
        <v>51</v>
      </c>
      <c r="C221" s="3">
        <v>100</v>
      </c>
      <c r="D221" s="3">
        <v>100</v>
      </c>
      <c r="E221" s="25">
        <v>0.4</v>
      </c>
      <c r="F221" s="25">
        <v>0.4</v>
      </c>
      <c r="G221" s="25">
        <v>9.8000000000000007</v>
      </c>
      <c r="H221" s="27">
        <v>47</v>
      </c>
    </row>
    <row r="222" spans="1:8" ht="15.75" thickBot="1" x14ac:dyDescent="0.3">
      <c r="A222" s="12" t="s">
        <v>19</v>
      </c>
      <c r="B222" s="4" t="s">
        <v>20</v>
      </c>
      <c r="C222" s="3">
        <v>40</v>
      </c>
      <c r="D222" s="3">
        <v>40</v>
      </c>
      <c r="E222" s="25">
        <v>2.9</v>
      </c>
      <c r="F222" s="25">
        <v>1.1000000000000001</v>
      </c>
      <c r="G222" s="25">
        <v>19.7</v>
      </c>
      <c r="H222" s="27">
        <v>100</v>
      </c>
    </row>
    <row r="223" spans="1:8" ht="15.75" thickBot="1" x14ac:dyDescent="0.3">
      <c r="A223" s="12"/>
      <c r="B223" s="5" t="s">
        <v>31</v>
      </c>
      <c r="C223" s="3">
        <f>180+10+C219+C220+C221+C222</f>
        <v>550</v>
      </c>
      <c r="D223" s="3">
        <f>150+10+D219+D220+D221+D222</f>
        <v>520</v>
      </c>
      <c r="E223" s="25">
        <f>E218+E219+E220+E221+E222</f>
        <v>15.3</v>
      </c>
      <c r="F223" s="25">
        <f>F218+F219+F220+F221+F222</f>
        <v>12.3</v>
      </c>
      <c r="G223" s="25">
        <f>G218+G219+G220+G221+G222</f>
        <v>75.3</v>
      </c>
      <c r="H223" s="27">
        <f>H218+H219+H220+H221+H222</f>
        <v>531</v>
      </c>
    </row>
    <row r="224" spans="1:8" ht="15.75" thickBot="1" x14ac:dyDescent="0.3">
      <c r="A224" s="40" t="s">
        <v>21</v>
      </c>
      <c r="B224" s="41"/>
      <c r="C224" s="41"/>
      <c r="D224" s="41"/>
      <c r="E224" s="41"/>
      <c r="F224" s="41"/>
      <c r="G224" s="41"/>
      <c r="H224" s="42"/>
    </row>
    <row r="225" spans="1:8" ht="15.75" thickBot="1" x14ac:dyDescent="0.3">
      <c r="A225" s="11" t="s">
        <v>117</v>
      </c>
      <c r="B225" s="4" t="s">
        <v>108</v>
      </c>
      <c r="C225" s="3" t="s">
        <v>111</v>
      </c>
      <c r="D225" s="3" t="s">
        <v>18</v>
      </c>
      <c r="E225" s="3">
        <v>9</v>
      </c>
      <c r="F225" s="3">
        <v>13</v>
      </c>
      <c r="G225" s="3">
        <v>14</v>
      </c>
      <c r="H225" s="10">
        <v>212</v>
      </c>
    </row>
    <row r="226" spans="1:8" ht="15.75" thickBot="1" x14ac:dyDescent="0.3">
      <c r="A226" s="12" t="s">
        <v>109</v>
      </c>
      <c r="B226" s="4" t="s">
        <v>110</v>
      </c>
      <c r="C226" s="3" t="s">
        <v>114</v>
      </c>
      <c r="D226" s="3" t="s">
        <v>124</v>
      </c>
      <c r="E226" s="3">
        <v>9.5</v>
      </c>
      <c r="F226" s="3">
        <v>7.8</v>
      </c>
      <c r="G226" s="3">
        <v>14.5</v>
      </c>
      <c r="H226" s="10">
        <v>233</v>
      </c>
    </row>
    <row r="227" spans="1:8" ht="15.75" thickBot="1" x14ac:dyDescent="0.3">
      <c r="A227" s="12" t="s">
        <v>46</v>
      </c>
      <c r="B227" s="4" t="s">
        <v>47</v>
      </c>
      <c r="C227" s="3">
        <v>200</v>
      </c>
      <c r="D227" s="3">
        <v>200</v>
      </c>
      <c r="E227" s="3">
        <v>0</v>
      </c>
      <c r="F227" s="3">
        <v>0</v>
      </c>
      <c r="G227" s="3">
        <v>24</v>
      </c>
      <c r="H227" s="10">
        <v>100</v>
      </c>
    </row>
    <row r="228" spans="1:8" ht="15.75" thickBot="1" x14ac:dyDescent="0.3">
      <c r="A228" s="12" t="s">
        <v>19</v>
      </c>
      <c r="B228" s="4" t="s">
        <v>30</v>
      </c>
      <c r="C228" s="3">
        <v>50</v>
      </c>
      <c r="D228" s="3">
        <v>50</v>
      </c>
      <c r="E228" s="3">
        <v>4.3</v>
      </c>
      <c r="F228" s="3">
        <v>1.7</v>
      </c>
      <c r="G228" s="3">
        <v>24.2</v>
      </c>
      <c r="H228" s="10">
        <v>130</v>
      </c>
    </row>
    <row r="229" spans="1:8" ht="15.75" thickBot="1" x14ac:dyDescent="0.3">
      <c r="A229" s="12"/>
      <c r="B229" s="5" t="s">
        <v>31</v>
      </c>
      <c r="C229" s="3">
        <f>250+10+70+150+200+50</f>
        <v>730</v>
      </c>
      <c r="D229" s="3">
        <f>200+10+60+150+200+50</f>
        <v>670</v>
      </c>
      <c r="E229" s="3">
        <f>E225+E226+E227+E228</f>
        <v>22.8</v>
      </c>
      <c r="F229" s="3">
        <f t="shared" ref="F229:G229" si="14">F225+F226+F227+F228</f>
        <v>22.5</v>
      </c>
      <c r="G229" s="3">
        <f t="shared" si="14"/>
        <v>76.7</v>
      </c>
      <c r="H229" s="10">
        <f>H225+H226+H227+H228</f>
        <v>675</v>
      </c>
    </row>
    <row r="243" spans="1:8" ht="15.75" thickBot="1" x14ac:dyDescent="0.3">
      <c r="A243" s="43" t="s">
        <v>105</v>
      </c>
      <c r="B243" s="44"/>
      <c r="C243" s="44"/>
      <c r="D243" s="44"/>
      <c r="E243" s="44"/>
      <c r="F243" s="44"/>
      <c r="G243" s="44"/>
      <c r="H243" s="45"/>
    </row>
    <row r="244" spans="1:8" ht="15.75" thickBot="1" x14ac:dyDescent="0.3"/>
    <row r="245" spans="1:8" ht="15.75" customHeight="1" thickBot="1" x14ac:dyDescent="0.3">
      <c r="A245" s="46" t="s">
        <v>1</v>
      </c>
      <c r="B245" s="33" t="s">
        <v>2</v>
      </c>
      <c r="C245" s="32" t="s">
        <v>3</v>
      </c>
      <c r="D245" s="33" t="s">
        <v>5</v>
      </c>
      <c r="E245" s="35" t="s">
        <v>6</v>
      </c>
      <c r="F245" s="36"/>
      <c r="G245" s="37"/>
      <c r="H245" s="38" t="s">
        <v>7</v>
      </c>
    </row>
    <row r="246" spans="1:8" ht="46.5" customHeight="1" thickBot="1" x14ac:dyDescent="0.3">
      <c r="A246" s="47"/>
      <c r="B246" s="34"/>
      <c r="C246" s="30" t="s">
        <v>4</v>
      </c>
      <c r="D246" s="34"/>
      <c r="E246" s="30" t="s">
        <v>8</v>
      </c>
      <c r="F246" s="30" t="s">
        <v>9</v>
      </c>
      <c r="G246" s="30" t="s">
        <v>10</v>
      </c>
      <c r="H246" s="39"/>
    </row>
    <row r="247" spans="1:8" ht="15.75" thickBot="1" x14ac:dyDescent="0.3">
      <c r="A247" s="12">
        <v>1</v>
      </c>
      <c r="B247" s="3">
        <v>2</v>
      </c>
      <c r="C247" s="3">
        <v>3</v>
      </c>
      <c r="D247" s="3">
        <v>4</v>
      </c>
      <c r="E247" s="3">
        <v>5</v>
      </c>
      <c r="F247" s="3">
        <v>6</v>
      </c>
      <c r="G247" s="3">
        <v>7</v>
      </c>
      <c r="H247" s="10">
        <v>8</v>
      </c>
    </row>
    <row r="248" spans="1:8" ht="15.75" thickBot="1" x14ac:dyDescent="0.3">
      <c r="A248" s="40" t="s">
        <v>11</v>
      </c>
      <c r="B248" s="41"/>
      <c r="C248" s="41"/>
      <c r="D248" s="41"/>
      <c r="E248" s="41"/>
      <c r="F248" s="41"/>
      <c r="G248" s="41"/>
      <c r="H248" s="42"/>
    </row>
    <row r="249" spans="1:8" ht="15.75" thickBot="1" x14ac:dyDescent="0.3">
      <c r="A249" s="12" t="s">
        <v>106</v>
      </c>
      <c r="B249" s="4" t="s">
        <v>107</v>
      </c>
      <c r="C249" s="3" t="s">
        <v>112</v>
      </c>
      <c r="D249" s="3" t="s">
        <v>125</v>
      </c>
      <c r="E249" s="25">
        <v>7.2</v>
      </c>
      <c r="F249" s="25">
        <v>11.5</v>
      </c>
      <c r="G249" s="25">
        <v>8.5</v>
      </c>
      <c r="H249" s="27">
        <v>166</v>
      </c>
    </row>
    <row r="250" spans="1:8" ht="15.75" thickBot="1" x14ac:dyDescent="0.3">
      <c r="A250" s="12" t="s">
        <v>67</v>
      </c>
      <c r="B250" s="4" t="s">
        <v>98</v>
      </c>
      <c r="C250" s="3">
        <v>150</v>
      </c>
      <c r="D250" s="3">
        <v>150</v>
      </c>
      <c r="E250" s="25">
        <v>3</v>
      </c>
      <c r="F250" s="25">
        <v>8</v>
      </c>
      <c r="G250" s="25">
        <v>18</v>
      </c>
      <c r="H250" s="27">
        <v>180</v>
      </c>
    </row>
    <row r="251" spans="1:8" ht="15.75" thickBot="1" x14ac:dyDescent="0.3">
      <c r="A251" s="12" t="s">
        <v>35</v>
      </c>
      <c r="B251" s="4" t="s">
        <v>36</v>
      </c>
      <c r="C251" s="3">
        <v>20</v>
      </c>
      <c r="D251" s="3">
        <v>20</v>
      </c>
      <c r="E251" s="25">
        <v>7.9</v>
      </c>
      <c r="F251" s="25">
        <v>6.3</v>
      </c>
      <c r="G251" s="25">
        <v>5</v>
      </c>
      <c r="H251" s="27">
        <v>85</v>
      </c>
    </row>
    <row r="252" spans="1:8" ht="15.75" thickBot="1" x14ac:dyDescent="0.3">
      <c r="A252" s="12" t="s">
        <v>87</v>
      </c>
      <c r="B252" s="4" t="s">
        <v>17</v>
      </c>
      <c r="C252" s="3" t="s">
        <v>18</v>
      </c>
      <c r="D252" s="3" t="s">
        <v>18</v>
      </c>
      <c r="E252" s="25">
        <v>0.4</v>
      </c>
      <c r="F252" s="25">
        <v>0.2</v>
      </c>
      <c r="G252" s="25">
        <v>14.2</v>
      </c>
      <c r="H252" s="27">
        <v>56</v>
      </c>
    </row>
    <row r="253" spans="1:8" ht="15.75" thickBot="1" x14ac:dyDescent="0.3">
      <c r="A253" s="12" t="s">
        <v>19</v>
      </c>
      <c r="B253" s="4" t="s">
        <v>20</v>
      </c>
      <c r="C253" s="3">
        <v>40</v>
      </c>
      <c r="D253" s="3">
        <v>40</v>
      </c>
      <c r="E253" s="25">
        <v>2.9</v>
      </c>
      <c r="F253" s="25">
        <v>1.1000000000000001</v>
      </c>
      <c r="G253" s="25">
        <v>19.7</v>
      </c>
      <c r="H253" s="27">
        <v>100</v>
      </c>
    </row>
    <row r="254" spans="1:8" ht="15.75" thickBot="1" x14ac:dyDescent="0.3">
      <c r="A254" s="12"/>
      <c r="B254" s="5" t="s">
        <v>31</v>
      </c>
      <c r="C254" s="3">
        <f>60+20+C250+C251+210+C253</f>
        <v>500</v>
      </c>
      <c r="D254" s="3">
        <f>50+15+D250+D251+D253+210</f>
        <v>485</v>
      </c>
      <c r="E254" s="25">
        <f>E249+E250+E251+E252+E253</f>
        <v>21.4</v>
      </c>
      <c r="F254" s="25">
        <f t="shared" ref="F254:G254" si="15">F249+F250+F251+F252+F253</f>
        <v>27.1</v>
      </c>
      <c r="G254" s="25">
        <f t="shared" si="15"/>
        <v>65.400000000000006</v>
      </c>
      <c r="H254" s="27">
        <f>H249+H250+H251+H252+H253</f>
        <v>587</v>
      </c>
    </row>
    <row r="255" spans="1:8" ht="15.75" thickBot="1" x14ac:dyDescent="0.3">
      <c r="A255" s="40" t="s">
        <v>21</v>
      </c>
      <c r="B255" s="41"/>
      <c r="C255" s="41"/>
      <c r="D255" s="41"/>
      <c r="E255" s="41"/>
      <c r="F255" s="41"/>
      <c r="G255" s="41"/>
      <c r="H255" s="42"/>
    </row>
    <row r="256" spans="1:8" ht="18.75" customHeight="1" thickBot="1" x14ac:dyDescent="0.3">
      <c r="A256" s="12" t="s">
        <v>22</v>
      </c>
      <c r="B256" s="4" t="s">
        <v>104</v>
      </c>
      <c r="C256" s="3" t="s">
        <v>111</v>
      </c>
      <c r="D256" s="3" t="s">
        <v>18</v>
      </c>
      <c r="E256" s="3">
        <v>3.9</v>
      </c>
      <c r="F256" s="3">
        <v>4.5</v>
      </c>
      <c r="G256" s="3">
        <v>28.3</v>
      </c>
      <c r="H256" s="10">
        <v>184</v>
      </c>
    </row>
    <row r="257" spans="1:8" ht="15.75" thickBot="1" x14ac:dyDescent="0.3">
      <c r="A257" s="12" t="s">
        <v>90</v>
      </c>
      <c r="B257" s="4" t="s">
        <v>126</v>
      </c>
      <c r="C257" s="3" t="s">
        <v>112</v>
      </c>
      <c r="D257" s="3" t="s">
        <v>127</v>
      </c>
      <c r="E257" s="3">
        <v>7.2</v>
      </c>
      <c r="F257" s="3">
        <v>7.8</v>
      </c>
      <c r="G257" s="3">
        <v>6.6</v>
      </c>
      <c r="H257" s="10">
        <v>126</v>
      </c>
    </row>
    <row r="258" spans="1:8" ht="15.75" thickBot="1" x14ac:dyDescent="0.3">
      <c r="A258" s="12" t="s">
        <v>26</v>
      </c>
      <c r="B258" s="4" t="s">
        <v>79</v>
      </c>
      <c r="C258" s="3">
        <v>150</v>
      </c>
      <c r="D258" s="3">
        <v>150</v>
      </c>
      <c r="E258" s="3">
        <v>3.7</v>
      </c>
      <c r="F258" s="3">
        <v>5.9</v>
      </c>
      <c r="G258" s="3">
        <v>38.200000000000003</v>
      </c>
      <c r="H258" s="10">
        <v>221</v>
      </c>
    </row>
    <row r="259" spans="1:8" ht="15.75" thickBot="1" x14ac:dyDescent="0.3">
      <c r="A259" s="23" t="s">
        <v>69</v>
      </c>
      <c r="B259" s="24" t="s">
        <v>70</v>
      </c>
      <c r="C259" s="25">
        <v>200</v>
      </c>
      <c r="D259" s="25">
        <v>200</v>
      </c>
      <c r="E259" s="25">
        <v>0.4</v>
      </c>
      <c r="F259" s="25">
        <v>0</v>
      </c>
      <c r="G259" s="25">
        <v>44.2</v>
      </c>
      <c r="H259" s="27">
        <v>170</v>
      </c>
    </row>
    <row r="260" spans="1:8" ht="15.75" thickBot="1" x14ac:dyDescent="0.3">
      <c r="A260" s="12" t="s">
        <v>19</v>
      </c>
      <c r="B260" s="4" t="s">
        <v>30</v>
      </c>
      <c r="C260" s="3">
        <v>50</v>
      </c>
      <c r="D260" s="3">
        <v>50</v>
      </c>
      <c r="E260" s="3">
        <v>4.3</v>
      </c>
      <c r="F260" s="3">
        <v>1.7</v>
      </c>
      <c r="G260" s="3">
        <v>24.2</v>
      </c>
      <c r="H260" s="10">
        <v>130</v>
      </c>
    </row>
    <row r="261" spans="1:8" ht="15.75" thickBot="1" x14ac:dyDescent="0.3">
      <c r="A261" s="12"/>
      <c r="B261" s="5" t="s">
        <v>31</v>
      </c>
      <c r="C261" s="3">
        <f>250+10+60+20+C258+C259+C260</f>
        <v>740</v>
      </c>
      <c r="D261" s="3">
        <f>200+10+55+20+D258+D259+D260</f>
        <v>685</v>
      </c>
      <c r="E261" s="3">
        <f>E256+E257+E258+E259+E260</f>
        <v>19.5</v>
      </c>
      <c r="F261" s="3">
        <f t="shared" ref="F261:H261" si="16">F256+F257+F258+F259+F260</f>
        <v>19.900000000000002</v>
      </c>
      <c r="G261" s="3">
        <f t="shared" si="16"/>
        <v>141.5</v>
      </c>
      <c r="H261" s="3">
        <f t="shared" si="16"/>
        <v>831</v>
      </c>
    </row>
  </sheetData>
  <mergeCells count="84">
    <mergeCell ref="A5:H5"/>
    <mergeCell ref="A11:H11"/>
    <mergeCell ref="A1:H1"/>
    <mergeCell ref="A2:A3"/>
    <mergeCell ref="B2:B3"/>
    <mergeCell ref="D2:D3"/>
    <mergeCell ref="E2:G2"/>
    <mergeCell ref="H2:H3"/>
    <mergeCell ref="A53:H53"/>
    <mergeCell ref="A33:H33"/>
    <mergeCell ref="A40:H40"/>
    <mergeCell ref="A47:H47"/>
    <mergeCell ref="A48:H48"/>
    <mergeCell ref="A49:H49"/>
    <mergeCell ref="A29:H29"/>
    <mergeCell ref="A50:A51"/>
    <mergeCell ref="B50:B51"/>
    <mergeCell ref="D50:D51"/>
    <mergeCell ref="E50:G50"/>
    <mergeCell ref="H50:H51"/>
    <mergeCell ref="H30:H31"/>
    <mergeCell ref="E30:G30"/>
    <mergeCell ref="D30:D31"/>
    <mergeCell ref="B30:B31"/>
    <mergeCell ref="A30:A31"/>
    <mergeCell ref="A60:H60"/>
    <mergeCell ref="A79:H79"/>
    <mergeCell ref="A80:A81"/>
    <mergeCell ref="B80:B81"/>
    <mergeCell ref="D80:D81"/>
    <mergeCell ref="E80:G80"/>
    <mergeCell ref="H80:H81"/>
    <mergeCell ref="A83:H83"/>
    <mergeCell ref="A89:H89"/>
    <mergeCell ref="A106:H106"/>
    <mergeCell ref="A107:A108"/>
    <mergeCell ref="B107:B108"/>
    <mergeCell ref="D107:D108"/>
    <mergeCell ref="E107:G107"/>
    <mergeCell ref="H107:H108"/>
    <mergeCell ref="A138:H138"/>
    <mergeCell ref="A145:H145"/>
    <mergeCell ref="A152:H152"/>
    <mergeCell ref="A153:H153"/>
    <mergeCell ref="A110:H110"/>
    <mergeCell ref="A116:H116"/>
    <mergeCell ref="A134:H134"/>
    <mergeCell ref="A135:A136"/>
    <mergeCell ref="B135:B136"/>
    <mergeCell ref="D135:D136"/>
    <mergeCell ref="E135:G135"/>
    <mergeCell ref="H135:H136"/>
    <mergeCell ref="A162:H162"/>
    <mergeCell ref="A163:A164"/>
    <mergeCell ref="B163:B164"/>
    <mergeCell ref="D163:D164"/>
    <mergeCell ref="E163:G163"/>
    <mergeCell ref="H163:H164"/>
    <mergeCell ref="A194:H194"/>
    <mergeCell ref="A200:H200"/>
    <mergeCell ref="A248:H248"/>
    <mergeCell ref="A224:H224"/>
    <mergeCell ref="A255:H255"/>
    <mergeCell ref="A245:A246"/>
    <mergeCell ref="B245:B246"/>
    <mergeCell ref="D245:D246"/>
    <mergeCell ref="E245:G245"/>
    <mergeCell ref="H245:H246"/>
    <mergeCell ref="A213:H213"/>
    <mergeCell ref="A243:H243"/>
    <mergeCell ref="A214:A215"/>
    <mergeCell ref="A166:H166"/>
    <mergeCell ref="A173:H173"/>
    <mergeCell ref="A190:H190"/>
    <mergeCell ref="A191:A192"/>
    <mergeCell ref="B191:B192"/>
    <mergeCell ref="D191:D192"/>
    <mergeCell ref="E191:G191"/>
    <mergeCell ref="H191:H192"/>
    <mergeCell ref="B214:B215"/>
    <mergeCell ref="D214:D215"/>
    <mergeCell ref="E214:G214"/>
    <mergeCell ref="H214:H215"/>
    <mergeCell ref="A217:H2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Меню</vt:lpstr>
      <vt:lpstr>Меню!_Hlk156912616</vt:lpstr>
      <vt:lpstr>Меню!_Hlk158885311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Гореликова Евгения</dc:creator>
  <cp:lastModifiedBy>Гореликова Евгения</cp:lastModifiedBy>
  <cp:lastPrinted>2024-12-25T06:26:54Z</cp:lastPrinted>
  <dcterms:created xsi:type="dcterms:W3CDTF">2020-12-14T07:39:50Z</dcterms:created>
  <dcterms:modified xsi:type="dcterms:W3CDTF">2024-12-25T12:36:17Z</dcterms:modified>
</cp:coreProperties>
</file>